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005" yWindow="45" windowWidth="12105" windowHeight="7680"/>
  </bookViews>
  <sheets>
    <sheet name="Data_Sheet" sheetId="10" r:id="rId1"/>
    <sheet name="EPF_Bal_sheet" sheetId="8" r:id="rId2"/>
    <sheet name="epf" sheetId="12" r:id="rId3"/>
    <sheet name="Sheet1" sheetId="11" r:id="rId4"/>
  </sheets>
  <definedNames>
    <definedName name="New_Text_Document" localSheetId="3">Sheet1!$A$1:$E$15</definedName>
  </definedNames>
  <calcPr calcId="145621"/>
</workbook>
</file>

<file path=xl/calcChain.xml><?xml version="1.0" encoding="utf-8"?>
<calcChain xmlns="http://schemas.openxmlformats.org/spreadsheetml/2006/main">
  <c r="C8" i="12" l="1"/>
  <c r="D8" i="12"/>
  <c r="E8" i="12"/>
  <c r="F8" i="12"/>
  <c r="G8" i="12"/>
  <c r="B13" i="12"/>
  <c r="A13" i="12"/>
  <c r="H2" i="8" l="1"/>
  <c r="H19" i="8"/>
  <c r="H36" i="8"/>
  <c r="H53" i="8"/>
  <c r="H70" i="8"/>
  <c r="H87" i="8"/>
  <c r="H104" i="8"/>
  <c r="H121" i="8"/>
  <c r="H138" i="8"/>
  <c r="H155" i="8"/>
  <c r="H172" i="8"/>
  <c r="H189" i="8"/>
  <c r="H206" i="8"/>
  <c r="H223" i="8"/>
  <c r="H240" i="8"/>
  <c r="H257" i="8"/>
  <c r="H274" i="8"/>
  <c r="H291" i="8"/>
  <c r="B20" i="8"/>
  <c r="D20" i="8"/>
  <c r="B21" i="8"/>
  <c r="D21" i="8"/>
  <c r="B22" i="8"/>
  <c r="D22" i="8"/>
  <c r="B23" i="8"/>
  <c r="D23" i="8"/>
  <c r="B24" i="8"/>
  <c r="D24" i="8"/>
  <c r="B25" i="8"/>
  <c r="D25" i="8"/>
  <c r="B26" i="8"/>
  <c r="D26" i="8"/>
  <c r="B27" i="8"/>
  <c r="D27" i="8"/>
  <c r="B28" i="8"/>
  <c r="D28" i="8"/>
  <c r="B29" i="8"/>
  <c r="D29" i="8"/>
  <c r="B30" i="8"/>
  <c r="D30" i="8"/>
  <c r="B31" i="8"/>
  <c r="D31" i="8"/>
  <c r="C27" i="8" l="1"/>
  <c r="E27" i="8" s="1"/>
  <c r="F27" i="8" s="1"/>
  <c r="G27" i="8" s="1"/>
  <c r="C25" i="8"/>
  <c r="E25" i="8" s="1"/>
  <c r="F25" i="8" s="1"/>
  <c r="G25" i="8" s="1"/>
  <c r="C31" i="8"/>
  <c r="E31" i="8" s="1"/>
  <c r="F31" i="8" s="1"/>
  <c r="G31" i="8" s="1"/>
  <c r="C29" i="8"/>
  <c r="E29" i="8" s="1"/>
  <c r="F29" i="8" s="1"/>
  <c r="G29" i="8" s="1"/>
  <c r="C23" i="8"/>
  <c r="C21" i="8"/>
  <c r="E21" i="8" s="1"/>
  <c r="F21" i="8" s="1"/>
  <c r="G21" i="8" s="1"/>
  <c r="C26" i="8"/>
  <c r="E26" i="8" s="1"/>
  <c r="F26" i="8" s="1"/>
  <c r="C24" i="8"/>
  <c r="E24" i="8" s="1"/>
  <c r="F24" i="8" s="1"/>
  <c r="G24" i="8" s="1"/>
  <c r="E23" i="8"/>
  <c r="F23" i="8" s="1"/>
  <c r="G23" i="8" s="1"/>
  <c r="C22" i="8"/>
  <c r="E22" i="8" s="1"/>
  <c r="F22" i="8" s="1"/>
  <c r="G22" i="8" s="1"/>
  <c r="C20" i="8"/>
  <c r="E20" i="8" s="1"/>
  <c r="F20" i="8" s="1"/>
  <c r="G20" i="8" s="1"/>
  <c r="C28" i="8"/>
  <c r="E28" i="8" s="1"/>
  <c r="F28" i="8" s="1"/>
  <c r="C30" i="8"/>
  <c r="E30" i="8" s="1"/>
  <c r="F30" i="8" s="1"/>
  <c r="G30" i="8" s="1"/>
  <c r="B157" i="8"/>
  <c r="D157" i="8"/>
  <c r="D123" i="8"/>
  <c r="B123" i="8"/>
  <c r="D3" i="8"/>
  <c r="B5" i="8"/>
  <c r="B3" i="8"/>
  <c r="G28" i="8" l="1"/>
  <c r="G26" i="8"/>
  <c r="C157" i="8"/>
  <c r="E157" i="8" s="1"/>
  <c r="F157" i="8" s="1"/>
  <c r="G157" i="8" s="1"/>
  <c r="C123" i="8"/>
  <c r="E123" i="8" s="1"/>
  <c r="F123" i="8" s="1"/>
  <c r="C3" i="8"/>
  <c r="E3" i="8" s="1"/>
  <c r="F3" i="8" s="1"/>
  <c r="G15" i="11"/>
  <c r="H15" i="11"/>
  <c r="H16" i="11" s="1"/>
  <c r="H17" i="11" s="1"/>
  <c r="G16" i="11"/>
  <c r="G17" i="11" s="1"/>
  <c r="G18" i="11"/>
  <c r="G123" i="8" l="1"/>
  <c r="G3" i="8"/>
  <c r="D303" i="8"/>
  <c r="B303" i="8"/>
  <c r="D302" i="8"/>
  <c r="B302" i="8"/>
  <c r="D301" i="8"/>
  <c r="B301" i="8"/>
  <c r="D300" i="8"/>
  <c r="B300" i="8"/>
  <c r="D299" i="8"/>
  <c r="B299" i="8"/>
  <c r="D298" i="8"/>
  <c r="B298" i="8"/>
  <c r="D297" i="8"/>
  <c r="B297" i="8"/>
  <c r="D296" i="8"/>
  <c r="B296" i="8"/>
  <c r="D295" i="8"/>
  <c r="B295" i="8"/>
  <c r="D294" i="8"/>
  <c r="B294" i="8"/>
  <c r="D293" i="8"/>
  <c r="B293" i="8"/>
  <c r="D292" i="8"/>
  <c r="B292" i="8"/>
  <c r="D286" i="8"/>
  <c r="B286" i="8"/>
  <c r="D285" i="8"/>
  <c r="B285" i="8"/>
  <c r="D284" i="8"/>
  <c r="B284" i="8"/>
  <c r="D283" i="8"/>
  <c r="B283" i="8"/>
  <c r="D282" i="8"/>
  <c r="B282" i="8"/>
  <c r="D281" i="8"/>
  <c r="B281" i="8"/>
  <c r="D280" i="8"/>
  <c r="B280" i="8"/>
  <c r="D279" i="8"/>
  <c r="B279" i="8"/>
  <c r="D278" i="8"/>
  <c r="B278" i="8"/>
  <c r="D277" i="8"/>
  <c r="B277" i="8"/>
  <c r="D276" i="8"/>
  <c r="B276" i="8"/>
  <c r="B4" i="8"/>
  <c r="D4" i="8"/>
  <c r="B140" i="8"/>
  <c r="D140" i="8"/>
  <c r="D5" i="8"/>
  <c r="D6" i="8"/>
  <c r="D7" i="8"/>
  <c r="D8" i="8"/>
  <c r="D9" i="8"/>
  <c r="D10" i="8"/>
  <c r="D11" i="8"/>
  <c r="D12" i="8"/>
  <c r="D13" i="8"/>
  <c r="D14" i="8"/>
  <c r="B6" i="8"/>
  <c r="B7" i="8"/>
  <c r="B8" i="8"/>
  <c r="B9" i="8"/>
  <c r="B10" i="8"/>
  <c r="B11" i="8"/>
  <c r="B12" i="8"/>
  <c r="B13" i="8"/>
  <c r="B14" i="8"/>
  <c r="D275" i="8"/>
  <c r="B275" i="8"/>
  <c r="D269" i="8"/>
  <c r="B269" i="8"/>
  <c r="D268" i="8"/>
  <c r="B268" i="8"/>
  <c r="D267" i="8"/>
  <c r="B267" i="8"/>
  <c r="D266" i="8"/>
  <c r="B266" i="8"/>
  <c r="D265" i="8"/>
  <c r="B265" i="8"/>
  <c r="D264" i="8"/>
  <c r="B264" i="8"/>
  <c r="D263" i="8"/>
  <c r="B263" i="8"/>
  <c r="D262" i="8"/>
  <c r="B262" i="8"/>
  <c r="D261" i="8"/>
  <c r="B261" i="8"/>
  <c r="D260" i="8"/>
  <c r="B260" i="8"/>
  <c r="D259" i="8"/>
  <c r="B259" i="8"/>
  <c r="D37" i="8"/>
  <c r="D243" i="8"/>
  <c r="D244" i="8"/>
  <c r="D245" i="8"/>
  <c r="D246" i="8"/>
  <c r="D247" i="8"/>
  <c r="D248" i="8"/>
  <c r="D249" i="8"/>
  <c r="D250" i="8"/>
  <c r="D251" i="8"/>
  <c r="D252" i="8"/>
  <c r="D258" i="8"/>
  <c r="D242" i="8"/>
  <c r="D226" i="8"/>
  <c r="D227" i="8"/>
  <c r="D228" i="8"/>
  <c r="D229" i="8"/>
  <c r="D230" i="8"/>
  <c r="D231" i="8"/>
  <c r="D232" i="8"/>
  <c r="D233" i="8"/>
  <c r="D234" i="8"/>
  <c r="D235" i="8"/>
  <c r="D241" i="8"/>
  <c r="D225" i="8"/>
  <c r="D209" i="8"/>
  <c r="D210" i="8"/>
  <c r="D211" i="8"/>
  <c r="D212" i="8"/>
  <c r="D213" i="8"/>
  <c r="D214" i="8"/>
  <c r="D215" i="8"/>
  <c r="D216" i="8"/>
  <c r="D217" i="8"/>
  <c r="D218" i="8"/>
  <c r="D224" i="8"/>
  <c r="D208" i="8"/>
  <c r="D192" i="8"/>
  <c r="D193" i="8"/>
  <c r="D194" i="8"/>
  <c r="D195" i="8"/>
  <c r="D196" i="8"/>
  <c r="D197" i="8"/>
  <c r="D198" i="8"/>
  <c r="D199" i="8"/>
  <c r="D200" i="8"/>
  <c r="D201" i="8"/>
  <c r="D207" i="8"/>
  <c r="D191" i="8"/>
  <c r="D175" i="8"/>
  <c r="D176" i="8"/>
  <c r="D177" i="8"/>
  <c r="D178" i="8"/>
  <c r="D179" i="8"/>
  <c r="D180" i="8"/>
  <c r="D181" i="8"/>
  <c r="D182" i="8"/>
  <c r="D183" i="8"/>
  <c r="D184" i="8"/>
  <c r="D190" i="8"/>
  <c r="D174" i="8"/>
  <c r="D158" i="8"/>
  <c r="D159" i="8"/>
  <c r="D160" i="8"/>
  <c r="D161" i="8"/>
  <c r="D162" i="8"/>
  <c r="D163" i="8"/>
  <c r="D164" i="8"/>
  <c r="D165" i="8"/>
  <c r="D166" i="8"/>
  <c r="D167" i="8"/>
  <c r="D173" i="8"/>
  <c r="D141" i="8"/>
  <c r="D142" i="8"/>
  <c r="D143" i="8"/>
  <c r="D144" i="8"/>
  <c r="D145" i="8"/>
  <c r="D146" i="8"/>
  <c r="D147" i="8"/>
  <c r="D148" i="8"/>
  <c r="D149" i="8"/>
  <c r="D150" i="8"/>
  <c r="D156" i="8"/>
  <c r="D124" i="8"/>
  <c r="D125" i="8"/>
  <c r="D126" i="8"/>
  <c r="D127" i="8"/>
  <c r="D128" i="8"/>
  <c r="D129" i="8"/>
  <c r="D130" i="8"/>
  <c r="D131" i="8"/>
  <c r="D132" i="8"/>
  <c r="D133" i="8"/>
  <c r="D139" i="8"/>
  <c r="D107" i="8"/>
  <c r="D108" i="8"/>
  <c r="D109" i="8"/>
  <c r="D110" i="8"/>
  <c r="D111" i="8"/>
  <c r="D112" i="8"/>
  <c r="D113" i="8"/>
  <c r="D114" i="8"/>
  <c r="D115" i="8"/>
  <c r="D116" i="8"/>
  <c r="D122" i="8"/>
  <c r="D106" i="8"/>
  <c r="D90" i="8"/>
  <c r="D91" i="8"/>
  <c r="D92" i="8"/>
  <c r="D93" i="8"/>
  <c r="D94" i="8"/>
  <c r="D95" i="8"/>
  <c r="D96" i="8"/>
  <c r="D97" i="8"/>
  <c r="D98" i="8"/>
  <c r="D99" i="8"/>
  <c r="D105" i="8"/>
  <c r="D89" i="8"/>
  <c r="D73" i="8"/>
  <c r="D74" i="8"/>
  <c r="D75" i="8"/>
  <c r="D76" i="8"/>
  <c r="D77" i="8"/>
  <c r="D78" i="8"/>
  <c r="D79" i="8"/>
  <c r="D80" i="8"/>
  <c r="D81" i="8"/>
  <c r="D82" i="8"/>
  <c r="D88" i="8"/>
  <c r="D72" i="8"/>
  <c r="D56" i="8"/>
  <c r="D57" i="8"/>
  <c r="D58" i="8"/>
  <c r="D59" i="8"/>
  <c r="D60" i="8"/>
  <c r="D61" i="8"/>
  <c r="D62" i="8"/>
  <c r="D63" i="8"/>
  <c r="D64" i="8"/>
  <c r="D65" i="8"/>
  <c r="D71" i="8"/>
  <c r="D55" i="8"/>
  <c r="D39" i="8"/>
  <c r="D40" i="8"/>
  <c r="D41" i="8"/>
  <c r="D42" i="8"/>
  <c r="D43" i="8"/>
  <c r="D44" i="8"/>
  <c r="D45" i="8"/>
  <c r="D46" i="8"/>
  <c r="D47" i="8"/>
  <c r="D48" i="8"/>
  <c r="D54" i="8"/>
  <c r="D38" i="8"/>
  <c r="B243" i="8"/>
  <c r="B244" i="8"/>
  <c r="B245" i="8"/>
  <c r="B246" i="8"/>
  <c r="B247" i="8"/>
  <c r="B248" i="8"/>
  <c r="B249" i="8"/>
  <c r="B250" i="8"/>
  <c r="B251" i="8"/>
  <c r="B252" i="8"/>
  <c r="B258" i="8"/>
  <c r="B242" i="8"/>
  <c r="B226" i="8"/>
  <c r="B227" i="8"/>
  <c r="B228" i="8"/>
  <c r="B229" i="8"/>
  <c r="B230" i="8"/>
  <c r="B231" i="8"/>
  <c r="B232" i="8"/>
  <c r="B233" i="8"/>
  <c r="B234" i="8"/>
  <c r="B235" i="8"/>
  <c r="B241" i="8"/>
  <c r="B225" i="8"/>
  <c r="B209" i="8"/>
  <c r="B210" i="8"/>
  <c r="B211" i="8"/>
  <c r="B212" i="8"/>
  <c r="B213" i="8"/>
  <c r="B214" i="8"/>
  <c r="B215" i="8"/>
  <c r="B216" i="8"/>
  <c r="B217" i="8"/>
  <c r="B218" i="8"/>
  <c r="B224" i="8"/>
  <c r="B208" i="8"/>
  <c r="B192" i="8"/>
  <c r="B193" i="8"/>
  <c r="B194" i="8"/>
  <c r="B195" i="8"/>
  <c r="B196" i="8"/>
  <c r="B197" i="8"/>
  <c r="B198" i="8"/>
  <c r="B199" i="8"/>
  <c r="B200" i="8"/>
  <c r="B201" i="8"/>
  <c r="B207" i="8"/>
  <c r="B191" i="8"/>
  <c r="B175" i="8"/>
  <c r="B176" i="8"/>
  <c r="B177" i="8"/>
  <c r="B178" i="8"/>
  <c r="B179" i="8"/>
  <c r="B180" i="8"/>
  <c r="B181" i="8"/>
  <c r="B182" i="8"/>
  <c r="B183" i="8"/>
  <c r="B184" i="8"/>
  <c r="B190" i="8"/>
  <c r="B174" i="8"/>
  <c r="B158" i="8"/>
  <c r="B159" i="8"/>
  <c r="B160" i="8"/>
  <c r="B161" i="8"/>
  <c r="B162" i="8"/>
  <c r="B163" i="8"/>
  <c r="B164" i="8"/>
  <c r="B165" i="8"/>
  <c r="B166" i="8"/>
  <c r="B167" i="8"/>
  <c r="B173" i="8"/>
  <c r="B141" i="8"/>
  <c r="B142" i="8"/>
  <c r="B143" i="8"/>
  <c r="B144" i="8"/>
  <c r="B145" i="8"/>
  <c r="B146" i="8"/>
  <c r="B147" i="8"/>
  <c r="B148" i="8"/>
  <c r="B149" i="8"/>
  <c r="B150" i="8"/>
  <c r="B156" i="8"/>
  <c r="B124" i="8"/>
  <c r="B125" i="8"/>
  <c r="B126" i="8"/>
  <c r="B127" i="8"/>
  <c r="B128" i="8"/>
  <c r="B129" i="8"/>
  <c r="B130" i="8"/>
  <c r="B131" i="8"/>
  <c r="B132" i="8"/>
  <c r="B133" i="8"/>
  <c r="B139" i="8"/>
  <c r="B107" i="8"/>
  <c r="B108" i="8"/>
  <c r="B109" i="8"/>
  <c r="B110" i="8"/>
  <c r="B111" i="8"/>
  <c r="B112" i="8"/>
  <c r="B113" i="8"/>
  <c r="B114" i="8"/>
  <c r="B115" i="8"/>
  <c r="B116" i="8"/>
  <c r="B122" i="8"/>
  <c r="B106" i="8"/>
  <c r="B90" i="8"/>
  <c r="B91" i="8"/>
  <c r="B92" i="8"/>
  <c r="B93" i="8"/>
  <c r="B94" i="8"/>
  <c r="B95" i="8"/>
  <c r="B96" i="8"/>
  <c r="B97" i="8"/>
  <c r="B98" i="8"/>
  <c r="B99" i="8"/>
  <c r="B105" i="8"/>
  <c r="B89" i="8"/>
  <c r="B73" i="8"/>
  <c r="B74" i="8"/>
  <c r="B75" i="8"/>
  <c r="B76" i="8"/>
  <c r="B77" i="8"/>
  <c r="B78" i="8"/>
  <c r="B79" i="8"/>
  <c r="B80" i="8"/>
  <c r="B81" i="8"/>
  <c r="B82" i="8"/>
  <c r="B88" i="8"/>
  <c r="B72" i="8"/>
  <c r="B56" i="8"/>
  <c r="B57" i="8"/>
  <c r="B58" i="8"/>
  <c r="B59" i="8"/>
  <c r="B60" i="8"/>
  <c r="B61" i="8"/>
  <c r="B62" i="8"/>
  <c r="B63" i="8"/>
  <c r="B64" i="8"/>
  <c r="B65" i="8"/>
  <c r="B71" i="8"/>
  <c r="B55" i="8"/>
  <c r="B39" i="8"/>
  <c r="B40" i="8"/>
  <c r="B41" i="8"/>
  <c r="B42" i="8"/>
  <c r="B43" i="8"/>
  <c r="B44" i="8"/>
  <c r="B45" i="8"/>
  <c r="B46" i="8"/>
  <c r="B47" i="8"/>
  <c r="B48" i="8"/>
  <c r="B54" i="8"/>
  <c r="B38" i="8"/>
  <c r="B37" i="8"/>
  <c r="C263" i="8" l="1"/>
  <c r="E263" i="8" s="1"/>
  <c r="F263" i="8" s="1"/>
  <c r="G263" i="8" s="1"/>
  <c r="C301" i="8"/>
  <c r="E301" i="8" s="1"/>
  <c r="F301" i="8" s="1"/>
  <c r="G301" i="8" s="1"/>
  <c r="C297" i="8"/>
  <c r="E297" i="8" s="1"/>
  <c r="F297" i="8" s="1"/>
  <c r="G297" i="8" s="1"/>
  <c r="C295" i="8"/>
  <c r="E295" i="8" s="1"/>
  <c r="F295" i="8" s="1"/>
  <c r="G295" i="8" s="1"/>
  <c r="C299" i="8"/>
  <c r="E299" i="8" s="1"/>
  <c r="F299" i="8" s="1"/>
  <c r="G299" i="8" s="1"/>
  <c r="C303" i="8"/>
  <c r="E303" i="8" s="1"/>
  <c r="F303" i="8" s="1"/>
  <c r="G303" i="8" s="1"/>
  <c r="C293" i="8"/>
  <c r="E293" i="8" s="1"/>
  <c r="F293" i="8" s="1"/>
  <c r="G293" i="8" s="1"/>
  <c r="C278" i="8"/>
  <c r="E278" i="8" s="1"/>
  <c r="F278" i="8" s="1"/>
  <c r="G278" i="8" s="1"/>
  <c r="C282" i="8"/>
  <c r="E282" i="8" s="1"/>
  <c r="F282" i="8" s="1"/>
  <c r="G282" i="8" s="1"/>
  <c r="C286" i="8"/>
  <c r="E286" i="8" s="1"/>
  <c r="F286" i="8" s="1"/>
  <c r="G286" i="8" s="1"/>
  <c r="C280" i="8"/>
  <c r="E280" i="8" s="1"/>
  <c r="F280" i="8" s="1"/>
  <c r="G280" i="8" s="1"/>
  <c r="C284" i="8"/>
  <c r="E284" i="8" s="1"/>
  <c r="F284" i="8" s="1"/>
  <c r="G284" i="8" s="1"/>
  <c r="C276" i="8"/>
  <c r="E276" i="8" s="1"/>
  <c r="F276" i="8" s="1"/>
  <c r="G276" i="8" s="1"/>
  <c r="C294" i="8"/>
  <c r="E294" i="8" s="1"/>
  <c r="F294" i="8" s="1"/>
  <c r="C296" i="8"/>
  <c r="E296" i="8" s="1"/>
  <c r="F296" i="8" s="1"/>
  <c r="G296" i="8" s="1"/>
  <c r="C298" i="8"/>
  <c r="E298" i="8" s="1"/>
  <c r="F298" i="8" s="1"/>
  <c r="G298" i="8" s="1"/>
  <c r="C300" i="8"/>
  <c r="E300" i="8" s="1"/>
  <c r="F300" i="8" s="1"/>
  <c r="G300" i="8" s="1"/>
  <c r="C302" i="8"/>
  <c r="E302" i="8" s="1"/>
  <c r="F302" i="8" s="1"/>
  <c r="G302" i="8" s="1"/>
  <c r="C277" i="8"/>
  <c r="E277" i="8" s="1"/>
  <c r="F277" i="8" s="1"/>
  <c r="C279" i="8"/>
  <c r="E279" i="8" s="1"/>
  <c r="F279" i="8" s="1"/>
  <c r="G279" i="8" s="1"/>
  <c r="C281" i="8"/>
  <c r="E281" i="8" s="1"/>
  <c r="F281" i="8" s="1"/>
  <c r="G281" i="8" s="1"/>
  <c r="C283" i="8"/>
  <c r="E283" i="8" s="1"/>
  <c r="F283" i="8" s="1"/>
  <c r="G283" i="8" s="1"/>
  <c r="C285" i="8"/>
  <c r="E285" i="8" s="1"/>
  <c r="F285" i="8" s="1"/>
  <c r="G285" i="8" s="1"/>
  <c r="C292" i="8"/>
  <c r="E292" i="8" s="1"/>
  <c r="F292" i="8" s="1"/>
  <c r="C193" i="8"/>
  <c r="E193" i="8" s="1"/>
  <c r="F193" i="8" s="1"/>
  <c r="G193" i="8" s="1"/>
  <c r="C260" i="8"/>
  <c r="E260" i="8" s="1"/>
  <c r="F260" i="8" s="1"/>
  <c r="G260" i="8" s="1"/>
  <c r="C268" i="8"/>
  <c r="E268" i="8" s="1"/>
  <c r="F268" i="8" s="1"/>
  <c r="G268" i="8" s="1"/>
  <c r="C259" i="8"/>
  <c r="E259" i="8" s="1"/>
  <c r="F259" i="8" s="1"/>
  <c r="G259" i="8" s="1"/>
  <c r="C264" i="8"/>
  <c r="E264" i="8" s="1"/>
  <c r="F264" i="8" s="1"/>
  <c r="G264" i="8" s="1"/>
  <c r="C161" i="8"/>
  <c r="E161" i="8" s="1"/>
  <c r="F161" i="8" s="1"/>
  <c r="G161" i="8" s="1"/>
  <c r="C38" i="8"/>
  <c r="E38" i="8" s="1"/>
  <c r="F38" i="8" s="1"/>
  <c r="C48" i="8"/>
  <c r="E48" i="8" s="1"/>
  <c r="F48" i="8" s="1"/>
  <c r="C44" i="8"/>
  <c r="E44" i="8" s="1"/>
  <c r="F44" i="8" s="1"/>
  <c r="C42" i="8"/>
  <c r="E42" i="8" s="1"/>
  <c r="F42" i="8" s="1"/>
  <c r="C40" i="8"/>
  <c r="E40" i="8" s="1"/>
  <c r="F40" i="8" s="1"/>
  <c r="C65" i="8"/>
  <c r="E65" i="8" s="1"/>
  <c r="F65" i="8" s="1"/>
  <c r="C63" i="8"/>
  <c r="E63" i="8" s="1"/>
  <c r="F63" i="8" s="1"/>
  <c r="C61" i="8"/>
  <c r="E61" i="8" s="1"/>
  <c r="F61" i="8" s="1"/>
  <c r="C59" i="8"/>
  <c r="E59" i="8" s="1"/>
  <c r="F59" i="8" s="1"/>
  <c r="C57" i="8"/>
  <c r="E57" i="8" s="1"/>
  <c r="F57" i="8" s="1"/>
  <c r="C72" i="8"/>
  <c r="E72" i="8" s="1"/>
  <c r="F72" i="8" s="1"/>
  <c r="C78" i="8"/>
  <c r="E78" i="8" s="1"/>
  <c r="F78" i="8" s="1"/>
  <c r="C76" i="8"/>
  <c r="E76" i="8" s="1"/>
  <c r="F76" i="8" s="1"/>
  <c r="C95" i="8"/>
  <c r="E95" i="8" s="1"/>
  <c r="F95" i="8" s="1"/>
  <c r="C91" i="8"/>
  <c r="E91" i="8" s="1"/>
  <c r="F91" i="8" s="1"/>
  <c r="C106" i="8"/>
  <c r="E106" i="8" s="1"/>
  <c r="F106" i="8" s="1"/>
  <c r="C108" i="8"/>
  <c r="E108" i="8" s="1"/>
  <c r="F108" i="8" s="1"/>
  <c r="C149" i="8"/>
  <c r="E149" i="8" s="1"/>
  <c r="F149" i="8" s="1"/>
  <c r="C145" i="8"/>
  <c r="E145" i="8" s="1"/>
  <c r="F145" i="8" s="1"/>
  <c r="C141" i="8"/>
  <c r="E141" i="8" s="1"/>
  <c r="F141" i="8" s="1"/>
  <c r="C166" i="8"/>
  <c r="E166" i="8" s="1"/>
  <c r="F166" i="8" s="1"/>
  <c r="C162" i="8"/>
  <c r="E162" i="8" s="1"/>
  <c r="F162" i="8" s="1"/>
  <c r="C158" i="8"/>
  <c r="E158" i="8" s="1"/>
  <c r="F158" i="8" s="1"/>
  <c r="C181" i="8"/>
  <c r="E181" i="8" s="1"/>
  <c r="F181" i="8" s="1"/>
  <c r="C179" i="8"/>
  <c r="E179" i="8" s="1"/>
  <c r="F179" i="8" s="1"/>
  <c r="C175" i="8"/>
  <c r="E175" i="8" s="1"/>
  <c r="F175" i="8" s="1"/>
  <c r="C207" i="8"/>
  <c r="E207" i="8" s="1"/>
  <c r="F207" i="8" s="1"/>
  <c r="C200" i="8"/>
  <c r="E200" i="8" s="1"/>
  <c r="F200" i="8" s="1"/>
  <c r="C198" i="8"/>
  <c r="E198" i="8" s="1"/>
  <c r="F198" i="8" s="1"/>
  <c r="C224" i="8"/>
  <c r="E224" i="8" s="1"/>
  <c r="F224" i="8" s="1"/>
  <c r="C215" i="8"/>
  <c r="E215" i="8" s="1"/>
  <c r="F215" i="8" s="1"/>
  <c r="C213" i="8"/>
  <c r="E213" i="8" s="1"/>
  <c r="F213" i="8" s="1"/>
  <c r="C209" i="8"/>
  <c r="E209" i="8" s="1"/>
  <c r="F209" i="8" s="1"/>
  <c r="C241" i="8"/>
  <c r="E241" i="8" s="1"/>
  <c r="F241" i="8" s="1"/>
  <c r="C234" i="8"/>
  <c r="E234" i="8" s="1"/>
  <c r="F234" i="8" s="1"/>
  <c r="C232" i="8"/>
  <c r="E232" i="8" s="1"/>
  <c r="F232" i="8" s="1"/>
  <c r="C230" i="8"/>
  <c r="E230" i="8" s="1"/>
  <c r="F230" i="8" s="1"/>
  <c r="G230" i="8" s="1"/>
  <c r="C226" i="8"/>
  <c r="E226" i="8" s="1"/>
  <c r="F226" i="8" s="1"/>
  <c r="C258" i="8"/>
  <c r="E258" i="8" s="1"/>
  <c r="F258" i="8" s="1"/>
  <c r="C251" i="8"/>
  <c r="E251" i="8" s="1"/>
  <c r="F251" i="8" s="1"/>
  <c r="C249" i="8"/>
  <c r="E249" i="8" s="1"/>
  <c r="F249" i="8" s="1"/>
  <c r="C247" i="8"/>
  <c r="E247" i="8" s="1"/>
  <c r="F247" i="8" s="1"/>
  <c r="C245" i="8"/>
  <c r="E245" i="8" s="1"/>
  <c r="F245" i="8" s="1"/>
  <c r="C243" i="8"/>
  <c r="E243" i="8" s="1"/>
  <c r="F243" i="8" s="1"/>
  <c r="C14" i="8"/>
  <c r="E14" i="8" s="1"/>
  <c r="F14" i="8" s="1"/>
  <c r="C12" i="8"/>
  <c r="E12" i="8" s="1"/>
  <c r="F12" i="8" s="1"/>
  <c r="G12" i="8" s="1"/>
  <c r="C10" i="8"/>
  <c r="E10" i="8" s="1"/>
  <c r="F10" i="8" s="1"/>
  <c r="C8" i="8"/>
  <c r="E8" i="8" s="1"/>
  <c r="F8" i="8" s="1"/>
  <c r="G8" i="8" s="1"/>
  <c r="C6" i="8"/>
  <c r="E6" i="8" s="1"/>
  <c r="F6" i="8" s="1"/>
  <c r="G6" i="8" s="1"/>
  <c r="C105" i="8"/>
  <c r="E105" i="8" s="1"/>
  <c r="F105" i="8" s="1"/>
  <c r="C182" i="8"/>
  <c r="E182" i="8" s="1"/>
  <c r="F182" i="8" s="1"/>
  <c r="G182" i="8" s="1"/>
  <c r="C126" i="8"/>
  <c r="E126" i="8" s="1"/>
  <c r="F126" i="8" s="1"/>
  <c r="G126" i="8" s="1"/>
  <c r="C90" i="8"/>
  <c r="E90" i="8" s="1"/>
  <c r="F90" i="8" s="1"/>
  <c r="G90" i="8" s="1"/>
  <c r="C148" i="8"/>
  <c r="E148" i="8" s="1"/>
  <c r="F148" i="8" s="1"/>
  <c r="G148" i="8" s="1"/>
  <c r="C165" i="8"/>
  <c r="E165" i="8" s="1"/>
  <c r="F165" i="8" s="1"/>
  <c r="G165" i="8" s="1"/>
  <c r="C174" i="8"/>
  <c r="E174" i="8" s="1"/>
  <c r="F174" i="8" s="1"/>
  <c r="G174" i="8" s="1"/>
  <c r="C199" i="8"/>
  <c r="E199" i="8" s="1"/>
  <c r="F199" i="8" s="1"/>
  <c r="G199" i="8" s="1"/>
  <c r="C214" i="8"/>
  <c r="E214" i="8" s="1"/>
  <c r="F214" i="8" s="1"/>
  <c r="G214" i="8" s="1"/>
  <c r="C5" i="8"/>
  <c r="E5" i="8" s="1"/>
  <c r="F5" i="8" s="1"/>
  <c r="G5" i="8" s="1"/>
  <c r="C269" i="8"/>
  <c r="E269" i="8" s="1"/>
  <c r="F269" i="8" s="1"/>
  <c r="G269" i="8" s="1"/>
  <c r="C262" i="8"/>
  <c r="E262" i="8" s="1"/>
  <c r="F262" i="8" s="1"/>
  <c r="G262" i="8" s="1"/>
  <c r="C266" i="8"/>
  <c r="E266" i="8" s="1"/>
  <c r="F266" i="8" s="1"/>
  <c r="G266" i="8" s="1"/>
  <c r="C275" i="8"/>
  <c r="E275" i="8" s="1"/>
  <c r="F275" i="8" s="1"/>
  <c r="C81" i="8"/>
  <c r="E81" i="8" s="1"/>
  <c r="F81" i="8" s="1"/>
  <c r="G81" i="8" s="1"/>
  <c r="C96" i="8"/>
  <c r="E96" i="8" s="1"/>
  <c r="F96" i="8" s="1"/>
  <c r="G96" i="8" s="1"/>
  <c r="C115" i="8"/>
  <c r="E115" i="8" s="1"/>
  <c r="F115" i="8" s="1"/>
  <c r="G115" i="8" s="1"/>
  <c r="C144" i="8"/>
  <c r="E144" i="8" s="1"/>
  <c r="F144" i="8" s="1"/>
  <c r="G144" i="8" s="1"/>
  <c r="C140" i="8"/>
  <c r="E140" i="8" s="1"/>
  <c r="F140" i="8" s="1"/>
  <c r="C74" i="8"/>
  <c r="E74" i="8" s="1"/>
  <c r="F74" i="8" s="1"/>
  <c r="G74" i="8" s="1"/>
  <c r="C37" i="8"/>
  <c r="E37" i="8" s="1"/>
  <c r="F37" i="8" s="1"/>
  <c r="C110" i="8"/>
  <c r="E110" i="8" s="1"/>
  <c r="F110" i="8" s="1"/>
  <c r="G110" i="8" s="1"/>
  <c r="C160" i="8"/>
  <c r="E160" i="8" s="1"/>
  <c r="F160" i="8" s="1"/>
  <c r="G160" i="8" s="1"/>
  <c r="C54" i="8"/>
  <c r="E54" i="8" s="1"/>
  <c r="F54" i="8" s="1"/>
  <c r="C47" i="8"/>
  <c r="E47" i="8" s="1"/>
  <c r="F47" i="8" s="1"/>
  <c r="G47" i="8" s="1"/>
  <c r="C45" i="8"/>
  <c r="E45" i="8" s="1"/>
  <c r="F45" i="8" s="1"/>
  <c r="G45" i="8" s="1"/>
  <c r="C43" i="8"/>
  <c r="E43" i="8" s="1"/>
  <c r="F43" i="8" s="1"/>
  <c r="G43" i="8" s="1"/>
  <c r="C39" i="8"/>
  <c r="E39" i="8" s="1"/>
  <c r="F39" i="8" s="1"/>
  <c r="G39" i="8" s="1"/>
  <c r="C71" i="8"/>
  <c r="E71" i="8" s="1"/>
  <c r="F71" i="8" s="1"/>
  <c r="C64" i="8"/>
  <c r="E64" i="8" s="1"/>
  <c r="F64" i="8" s="1"/>
  <c r="G64" i="8" s="1"/>
  <c r="C62" i="8"/>
  <c r="E62" i="8" s="1"/>
  <c r="F62" i="8" s="1"/>
  <c r="G62" i="8" s="1"/>
  <c r="C60" i="8"/>
  <c r="E60" i="8" s="1"/>
  <c r="F60" i="8" s="1"/>
  <c r="G60" i="8" s="1"/>
  <c r="C58" i="8"/>
  <c r="E58" i="8" s="1"/>
  <c r="F58" i="8" s="1"/>
  <c r="G58" i="8" s="1"/>
  <c r="C56" i="8"/>
  <c r="E56" i="8" s="1"/>
  <c r="F56" i="8" s="1"/>
  <c r="G56" i="8" s="1"/>
  <c r="C88" i="8"/>
  <c r="E88" i="8" s="1"/>
  <c r="F88" i="8" s="1"/>
  <c r="C79" i="8"/>
  <c r="E79" i="8" s="1"/>
  <c r="F79" i="8" s="1"/>
  <c r="G79" i="8" s="1"/>
  <c r="C75" i="8"/>
  <c r="E75" i="8" s="1"/>
  <c r="F75" i="8" s="1"/>
  <c r="G75" i="8" s="1"/>
  <c r="C73" i="8"/>
  <c r="E73" i="8" s="1"/>
  <c r="F73" i="8" s="1"/>
  <c r="G73" i="8" s="1"/>
  <c r="C92" i="8"/>
  <c r="E92" i="8" s="1"/>
  <c r="F92" i="8" s="1"/>
  <c r="G92" i="8" s="1"/>
  <c r="C113" i="8"/>
  <c r="E113" i="8" s="1"/>
  <c r="F113" i="8" s="1"/>
  <c r="G113" i="8" s="1"/>
  <c r="C111" i="8"/>
  <c r="E111" i="8" s="1"/>
  <c r="F111" i="8" s="1"/>
  <c r="G111" i="8" s="1"/>
  <c r="C107" i="8"/>
  <c r="E107" i="8" s="1"/>
  <c r="F107" i="8" s="1"/>
  <c r="G107" i="8" s="1"/>
  <c r="C139" i="8"/>
  <c r="E139" i="8" s="1"/>
  <c r="F139" i="8" s="1"/>
  <c r="C132" i="8"/>
  <c r="E132" i="8" s="1"/>
  <c r="F132" i="8" s="1"/>
  <c r="G132" i="8" s="1"/>
  <c r="C128" i="8"/>
  <c r="E128" i="8" s="1"/>
  <c r="F128" i="8" s="1"/>
  <c r="G128" i="8" s="1"/>
  <c r="C150" i="8"/>
  <c r="E150" i="8" s="1"/>
  <c r="F150" i="8" s="1"/>
  <c r="G150" i="8" s="1"/>
  <c r="C180" i="8"/>
  <c r="E180" i="8" s="1"/>
  <c r="F180" i="8" s="1"/>
  <c r="G180" i="8" s="1"/>
  <c r="C178" i="8"/>
  <c r="E178" i="8" s="1"/>
  <c r="F178" i="8" s="1"/>
  <c r="G178" i="8" s="1"/>
  <c r="C191" i="8"/>
  <c r="E191" i="8" s="1"/>
  <c r="F191" i="8" s="1"/>
  <c r="G191" i="8" s="1"/>
  <c r="C201" i="8"/>
  <c r="E201" i="8" s="1"/>
  <c r="F201" i="8" s="1"/>
  <c r="G201" i="8" s="1"/>
  <c r="C197" i="8"/>
  <c r="E197" i="8" s="1"/>
  <c r="F197" i="8" s="1"/>
  <c r="G197" i="8" s="1"/>
  <c r="C218" i="8"/>
  <c r="E218" i="8" s="1"/>
  <c r="F218" i="8" s="1"/>
  <c r="G218" i="8" s="1"/>
  <c r="C216" i="8"/>
  <c r="E216" i="8" s="1"/>
  <c r="F216" i="8" s="1"/>
  <c r="G216" i="8" s="1"/>
  <c r="C212" i="8"/>
  <c r="E212" i="8" s="1"/>
  <c r="F212" i="8" s="1"/>
  <c r="G212" i="8" s="1"/>
  <c r="C210" i="8"/>
  <c r="E210" i="8" s="1"/>
  <c r="F210" i="8" s="1"/>
  <c r="G210" i="8" s="1"/>
  <c r="C225" i="8"/>
  <c r="E225" i="8" s="1"/>
  <c r="F225" i="8" s="1"/>
  <c r="G225" i="8" s="1"/>
  <c r="C235" i="8"/>
  <c r="E235" i="8" s="1"/>
  <c r="F235" i="8" s="1"/>
  <c r="G235" i="8" s="1"/>
  <c r="C231" i="8"/>
  <c r="E231" i="8" s="1"/>
  <c r="F231" i="8" s="1"/>
  <c r="G231" i="8" s="1"/>
  <c r="C229" i="8"/>
  <c r="E229" i="8" s="1"/>
  <c r="F229" i="8" s="1"/>
  <c r="G229" i="8" s="1"/>
  <c r="C227" i="8"/>
  <c r="E227" i="8" s="1"/>
  <c r="F227" i="8" s="1"/>
  <c r="G227" i="8" s="1"/>
  <c r="C242" i="8"/>
  <c r="E242" i="8" s="1"/>
  <c r="F242" i="8" s="1"/>
  <c r="G242" i="8" s="1"/>
  <c r="C252" i="8"/>
  <c r="E252" i="8" s="1"/>
  <c r="F252" i="8" s="1"/>
  <c r="G252" i="8" s="1"/>
  <c r="C250" i="8"/>
  <c r="E250" i="8" s="1"/>
  <c r="F250" i="8" s="1"/>
  <c r="G250" i="8" s="1"/>
  <c r="C248" i="8"/>
  <c r="E248" i="8" s="1"/>
  <c r="F248" i="8" s="1"/>
  <c r="G248" i="8" s="1"/>
  <c r="C246" i="8"/>
  <c r="E246" i="8" s="1"/>
  <c r="F246" i="8" s="1"/>
  <c r="G246" i="8" s="1"/>
  <c r="C244" i="8"/>
  <c r="E244" i="8" s="1"/>
  <c r="F244" i="8" s="1"/>
  <c r="G244" i="8" s="1"/>
  <c r="C4" i="8"/>
  <c r="E4" i="8" s="1"/>
  <c r="F4" i="8" s="1"/>
  <c r="C261" i="8"/>
  <c r="E261" i="8" s="1"/>
  <c r="F261" i="8" s="1"/>
  <c r="G261" i="8" s="1"/>
  <c r="C127" i="8"/>
  <c r="E127" i="8" s="1"/>
  <c r="F127" i="8" s="1"/>
  <c r="G127" i="8" s="1"/>
  <c r="C93" i="8"/>
  <c r="E93" i="8" s="1"/>
  <c r="F93" i="8" s="1"/>
  <c r="G93" i="8" s="1"/>
  <c r="C46" i="8"/>
  <c r="E46" i="8" s="1"/>
  <c r="F46" i="8" s="1"/>
  <c r="G46" i="8" s="1"/>
  <c r="C173" i="8"/>
  <c r="E173" i="8" s="1"/>
  <c r="F173" i="8" s="1"/>
  <c r="C267" i="8"/>
  <c r="E267" i="8" s="1"/>
  <c r="F267" i="8" s="1"/>
  <c r="G267" i="8" s="1"/>
  <c r="C131" i="8"/>
  <c r="E131" i="8" s="1"/>
  <c r="F131" i="8" s="1"/>
  <c r="G131" i="8" s="1"/>
  <c r="C114" i="8"/>
  <c r="E114" i="8" s="1"/>
  <c r="F114" i="8" s="1"/>
  <c r="G114" i="8" s="1"/>
  <c r="C99" i="8"/>
  <c r="E99" i="8" s="1"/>
  <c r="F99" i="8" s="1"/>
  <c r="G99" i="8" s="1"/>
  <c r="C82" i="8"/>
  <c r="E82" i="8" s="1"/>
  <c r="F82" i="8" s="1"/>
  <c r="G82" i="8" s="1"/>
  <c r="C156" i="8"/>
  <c r="E156" i="8" s="1"/>
  <c r="F156" i="8" s="1"/>
  <c r="C265" i="8"/>
  <c r="E265" i="8" s="1"/>
  <c r="F265" i="8" s="1"/>
  <c r="G265" i="8" s="1"/>
  <c r="C13" i="8"/>
  <c r="E13" i="8" s="1"/>
  <c r="F13" i="8" s="1"/>
  <c r="G13" i="8" s="1"/>
  <c r="C11" i="8"/>
  <c r="E11" i="8" s="1"/>
  <c r="F11" i="8" s="1"/>
  <c r="G11" i="8" s="1"/>
  <c r="C9" i="8"/>
  <c r="E9" i="8" s="1"/>
  <c r="F9" i="8" s="1"/>
  <c r="G9" i="8" s="1"/>
  <c r="C7" i="8"/>
  <c r="E7" i="8" s="1"/>
  <c r="F7" i="8" s="1"/>
  <c r="G7" i="8" s="1"/>
  <c r="C55" i="8"/>
  <c r="E55" i="8" s="1"/>
  <c r="F55" i="8" s="1"/>
  <c r="C80" i="8"/>
  <c r="E80" i="8" s="1"/>
  <c r="F80" i="8" s="1"/>
  <c r="C89" i="8"/>
  <c r="E89" i="8" s="1"/>
  <c r="F89" i="8" s="1"/>
  <c r="C97" i="8"/>
  <c r="E97" i="8" s="1"/>
  <c r="F97" i="8" s="1"/>
  <c r="C116" i="8"/>
  <c r="E116" i="8" s="1"/>
  <c r="F116" i="8" s="1"/>
  <c r="C112" i="8"/>
  <c r="E112" i="8" s="1"/>
  <c r="F112" i="8" s="1"/>
  <c r="C133" i="8"/>
  <c r="E133" i="8" s="1"/>
  <c r="F133" i="8" s="1"/>
  <c r="C129" i="8"/>
  <c r="E129" i="8" s="1"/>
  <c r="F129" i="8" s="1"/>
  <c r="C125" i="8"/>
  <c r="E125" i="8" s="1"/>
  <c r="F125" i="8" s="1"/>
  <c r="C147" i="8"/>
  <c r="E147" i="8" s="1"/>
  <c r="F147" i="8" s="1"/>
  <c r="C143" i="8"/>
  <c r="E143" i="8" s="1"/>
  <c r="F143" i="8" s="1"/>
  <c r="C164" i="8"/>
  <c r="E164" i="8" s="1"/>
  <c r="F164" i="8" s="1"/>
  <c r="C190" i="8"/>
  <c r="E190" i="8" s="1"/>
  <c r="F190" i="8" s="1"/>
  <c r="C183" i="8"/>
  <c r="E183" i="8" s="1"/>
  <c r="F183" i="8" s="1"/>
  <c r="G183" i="8" s="1"/>
  <c r="C177" i="8"/>
  <c r="E177" i="8" s="1"/>
  <c r="F177" i="8" s="1"/>
  <c r="G177" i="8" s="1"/>
  <c r="C196" i="8"/>
  <c r="E196" i="8" s="1"/>
  <c r="F196" i="8" s="1"/>
  <c r="G196" i="8" s="1"/>
  <c r="C194" i="8"/>
  <c r="E194" i="8" s="1"/>
  <c r="F194" i="8" s="1"/>
  <c r="G194" i="8" s="1"/>
  <c r="C192" i="8"/>
  <c r="E192" i="8" s="1"/>
  <c r="F192" i="8" s="1"/>
  <c r="C217" i="8"/>
  <c r="E217" i="8" s="1"/>
  <c r="F217" i="8" s="1"/>
  <c r="C211" i="8"/>
  <c r="E211" i="8" s="1"/>
  <c r="F211" i="8" s="1"/>
  <c r="C41" i="8"/>
  <c r="E41" i="8" s="1"/>
  <c r="F41" i="8" s="1"/>
  <c r="C77" i="8"/>
  <c r="E77" i="8" s="1"/>
  <c r="F77" i="8" s="1"/>
  <c r="C98" i="8"/>
  <c r="E98" i="8" s="1"/>
  <c r="F98" i="8" s="1"/>
  <c r="C94" i="8"/>
  <c r="E94" i="8" s="1"/>
  <c r="F94" i="8" s="1"/>
  <c r="C122" i="8"/>
  <c r="E122" i="8" s="1"/>
  <c r="F122" i="8" s="1"/>
  <c r="C109" i="8"/>
  <c r="E109" i="8" s="1"/>
  <c r="F109" i="8" s="1"/>
  <c r="C130" i="8"/>
  <c r="E130" i="8" s="1"/>
  <c r="F130" i="8" s="1"/>
  <c r="C124" i="8"/>
  <c r="E124" i="8" s="1"/>
  <c r="F124" i="8" s="1"/>
  <c r="C146" i="8"/>
  <c r="E146" i="8" s="1"/>
  <c r="F146" i="8" s="1"/>
  <c r="C142" i="8"/>
  <c r="E142" i="8" s="1"/>
  <c r="F142" i="8" s="1"/>
  <c r="C167" i="8"/>
  <c r="E167" i="8" s="1"/>
  <c r="F167" i="8" s="1"/>
  <c r="C163" i="8"/>
  <c r="E163" i="8" s="1"/>
  <c r="F163" i="8" s="1"/>
  <c r="C159" i="8"/>
  <c r="E159" i="8" s="1"/>
  <c r="F159" i="8" s="1"/>
  <c r="C184" i="8"/>
  <c r="E184" i="8" s="1"/>
  <c r="F184" i="8" s="1"/>
  <c r="C176" i="8"/>
  <c r="E176" i="8" s="1"/>
  <c r="F176" i="8" s="1"/>
  <c r="C195" i="8"/>
  <c r="E195" i="8" s="1"/>
  <c r="F195" i="8" s="1"/>
  <c r="C208" i="8"/>
  <c r="E208" i="8" s="1"/>
  <c r="F208" i="8" s="1"/>
  <c r="C233" i="8"/>
  <c r="E233" i="8" s="1"/>
  <c r="F233" i="8" s="1"/>
  <c r="C228" i="8"/>
  <c r="E228" i="8" s="1"/>
  <c r="F228" i="8" s="1"/>
  <c r="E136" i="8" l="1"/>
  <c r="E48" i="12" s="1"/>
  <c r="G190" i="8"/>
  <c r="E204" i="8"/>
  <c r="E68" i="12" s="1"/>
  <c r="G156" i="8"/>
  <c r="E170" i="8"/>
  <c r="E58" i="12" s="1"/>
  <c r="G173" i="8"/>
  <c r="E187" i="8"/>
  <c r="E63" i="12" s="1"/>
  <c r="G275" i="8"/>
  <c r="E289" i="8"/>
  <c r="E93" i="12" s="1"/>
  <c r="G224" i="8"/>
  <c r="E238" i="8"/>
  <c r="E78" i="12" s="1"/>
  <c r="G292" i="8"/>
  <c r="E306" i="8"/>
  <c r="E98" i="12" s="1"/>
  <c r="E255" i="8"/>
  <c r="E83" i="12" s="1"/>
  <c r="G139" i="8"/>
  <c r="E153" i="8"/>
  <c r="E53" i="12" s="1"/>
  <c r="G105" i="8"/>
  <c r="E119" i="8"/>
  <c r="E43" i="12" s="1"/>
  <c r="G207" i="8"/>
  <c r="E221" i="8"/>
  <c r="E73" i="12" s="1"/>
  <c r="E272" i="8"/>
  <c r="E88" i="12" s="1"/>
  <c r="G54" i="8"/>
  <c r="E68" i="8"/>
  <c r="E28" i="12" s="1"/>
  <c r="G88" i="8"/>
  <c r="E102" i="8"/>
  <c r="E38" i="12" s="1"/>
  <c r="G71" i="8"/>
  <c r="E85" i="8"/>
  <c r="E33" i="12" s="1"/>
  <c r="G37" i="8"/>
  <c r="E51" i="8"/>
  <c r="E23" i="12" s="1"/>
  <c r="E34" i="8"/>
  <c r="E18" i="12" s="1"/>
  <c r="E17" i="8"/>
  <c r="E13" i="12" s="1"/>
  <c r="C17" i="8"/>
  <c r="C13" i="12" s="1"/>
  <c r="G10" i="8"/>
  <c r="G91" i="8"/>
  <c r="G294" i="8"/>
  <c r="G277" i="8"/>
  <c r="G63" i="8"/>
  <c r="G40" i="8"/>
  <c r="G140" i="8"/>
  <c r="G65" i="8"/>
  <c r="G106" i="8"/>
  <c r="G48" i="8"/>
  <c r="G14" i="8"/>
  <c r="G72" i="8"/>
  <c r="G145" i="8"/>
  <c r="G243" i="8"/>
  <c r="G198" i="8"/>
  <c r="G162" i="8"/>
  <c r="G59" i="8"/>
  <c r="G251" i="8"/>
  <c r="G234" i="8"/>
  <c r="G108" i="8"/>
  <c r="G232" i="8"/>
  <c r="G247" i="8"/>
  <c r="G226" i="8"/>
  <c r="G241" i="8"/>
  <c r="G95" i="8"/>
  <c r="G61" i="8"/>
  <c r="G141" i="8"/>
  <c r="G179" i="8"/>
  <c r="G249" i="8"/>
  <c r="G181" i="8"/>
  <c r="G38" i="8"/>
  <c r="G149" i="8"/>
  <c r="G245" i="8"/>
  <c r="G215" i="8"/>
  <c r="G76" i="8"/>
  <c r="G175" i="8"/>
  <c r="G4" i="8"/>
  <c r="G78" i="8"/>
  <c r="G57" i="8"/>
  <c r="G200" i="8"/>
  <c r="G164" i="8"/>
  <c r="G147" i="8"/>
  <c r="G158" i="8"/>
  <c r="G146" i="8"/>
  <c r="G122" i="8"/>
  <c r="G94" i="8"/>
  <c r="G98" i="8"/>
  <c r="G211" i="8"/>
  <c r="G125" i="8"/>
  <c r="G129" i="8"/>
  <c r="G133" i="8"/>
  <c r="G112" i="8"/>
  <c r="G116" i="8"/>
  <c r="G97" i="8"/>
  <c r="G80" i="8"/>
  <c r="G42" i="8"/>
  <c r="G166" i="8"/>
  <c r="G209" i="8"/>
  <c r="G213" i="8"/>
  <c r="G258" i="8"/>
  <c r="F272" i="8" s="1"/>
  <c r="F88" i="12" s="1"/>
  <c r="G44" i="8"/>
  <c r="G233" i="8"/>
  <c r="G195" i="8"/>
  <c r="G176" i="8"/>
  <c r="G184" i="8"/>
  <c r="G208" i="8"/>
  <c r="G159" i="8"/>
  <c r="G124" i="8"/>
  <c r="G228" i="8"/>
  <c r="G142" i="8"/>
  <c r="G41" i="8"/>
  <c r="G163" i="8"/>
  <c r="G167" i="8"/>
  <c r="G130" i="8"/>
  <c r="G217" i="8"/>
  <c r="G143" i="8"/>
  <c r="G109" i="8"/>
  <c r="G77" i="8"/>
  <c r="G192" i="8"/>
  <c r="G89" i="8"/>
  <c r="G55" i="8"/>
  <c r="D17" i="8" l="1"/>
  <c r="D13" i="12" s="1"/>
  <c r="F255" i="8"/>
  <c r="F83" i="12" s="1"/>
  <c r="F306" i="8"/>
  <c r="F98" i="12" s="1"/>
  <c r="F238" i="8"/>
  <c r="F78" i="12" s="1"/>
  <c r="F289" i="8"/>
  <c r="F93" i="12" s="1"/>
  <c r="F187" i="8"/>
  <c r="F63" i="12" s="1"/>
  <c r="F170" i="8"/>
  <c r="F58" i="12" s="1"/>
  <c r="F204" i="8"/>
  <c r="F68" i="12" s="1"/>
  <c r="F136" i="8"/>
  <c r="F48" i="12" s="1"/>
  <c r="F221" i="8"/>
  <c r="F73" i="12" s="1"/>
  <c r="F119" i="8"/>
  <c r="F43" i="12" s="1"/>
  <c r="F153" i="8"/>
  <c r="F53" i="12" s="1"/>
  <c r="F51" i="8"/>
  <c r="F23" i="12" s="1"/>
  <c r="F102" i="8"/>
  <c r="F38" i="12" s="1"/>
  <c r="F68" i="8"/>
  <c r="F28" i="12" s="1"/>
  <c r="F85" i="8"/>
  <c r="F33" i="12" s="1"/>
  <c r="F17" i="8"/>
  <c r="F34" i="8"/>
  <c r="F18" i="12" s="1"/>
  <c r="G17" i="8"/>
  <c r="A34" i="8" l="1"/>
  <c r="G13" i="12"/>
  <c r="H17" i="8"/>
  <c r="H13" i="12" s="1"/>
  <c r="F13" i="12"/>
  <c r="C34" i="8" l="1"/>
  <c r="A18" i="12"/>
  <c r="B34" i="8"/>
  <c r="B18" i="12" s="1"/>
  <c r="D34" i="8" l="1"/>
  <c r="D18" i="12" s="1"/>
  <c r="G34" i="8"/>
  <c r="C18" i="12"/>
  <c r="H34" i="8" l="1"/>
  <c r="B51" i="8" s="1"/>
  <c r="A51" i="8"/>
  <c r="G18" i="12"/>
  <c r="H18" i="12" l="1"/>
  <c r="B23" i="12"/>
  <c r="D51" i="8"/>
  <c r="D23" i="12" s="1"/>
  <c r="C51" i="8"/>
  <c r="A23" i="12"/>
  <c r="H51" i="8" l="1"/>
  <c r="B68" i="8" s="1"/>
  <c r="B28" i="12" s="1"/>
  <c r="G51" i="8"/>
  <c r="C23" i="12"/>
  <c r="H23" i="12"/>
  <c r="A68" i="8" l="1"/>
  <c r="G23" i="12"/>
  <c r="D68" i="8"/>
  <c r="H68" i="8" l="1"/>
  <c r="D28" i="12"/>
  <c r="A28" i="12"/>
  <c r="C68" i="8"/>
  <c r="C28" i="12" l="1"/>
  <c r="H28" i="12"/>
  <c r="B85" i="8"/>
  <c r="G68" i="8"/>
  <c r="G28" i="12" s="1"/>
  <c r="A85" i="8" l="1"/>
  <c r="B33" i="12"/>
  <c r="D85" i="8"/>
  <c r="H85" i="8" l="1"/>
  <c r="D33" i="12"/>
  <c r="C85" i="8"/>
  <c r="A33" i="12"/>
  <c r="G85" i="8" l="1"/>
  <c r="C33" i="12"/>
  <c r="H33" i="12"/>
  <c r="B102" i="8"/>
  <c r="A102" i="8" l="1"/>
  <c r="G33" i="12"/>
  <c r="B38" i="12"/>
  <c r="D102" i="8"/>
  <c r="A38" i="12" l="1"/>
  <c r="C102" i="8"/>
  <c r="H102" i="8"/>
  <c r="D38" i="12"/>
  <c r="H38" i="12" l="1"/>
  <c r="B119" i="8"/>
  <c r="G102" i="8"/>
  <c r="C38" i="12"/>
  <c r="A119" i="8" l="1"/>
  <c r="G38" i="12"/>
  <c r="B43" i="12"/>
  <c r="D119" i="8"/>
  <c r="C119" i="8" l="1"/>
  <c r="A43" i="12"/>
  <c r="H119" i="8"/>
  <c r="D43" i="12"/>
  <c r="H43" i="12" l="1"/>
  <c r="B136" i="8"/>
  <c r="G119" i="8"/>
  <c r="C43" i="12"/>
  <c r="A136" i="8" l="1"/>
  <c r="G43" i="12"/>
  <c r="B48" i="12"/>
  <c r="D136" i="8"/>
  <c r="A48" i="12" l="1"/>
  <c r="C136" i="8"/>
  <c r="H136" i="8"/>
  <c r="D48" i="12"/>
  <c r="H48" i="12" l="1"/>
  <c r="B153" i="8"/>
  <c r="G136" i="8"/>
  <c r="C48" i="12"/>
  <c r="A153" i="8" l="1"/>
  <c r="G48" i="12"/>
  <c r="B53" i="12"/>
  <c r="D153" i="8"/>
  <c r="D53" i="12" s="1"/>
  <c r="C153" i="8" l="1"/>
  <c r="A53" i="12"/>
  <c r="H153" i="8"/>
  <c r="B170" i="8" l="1"/>
  <c r="H53" i="12"/>
  <c r="G153" i="8"/>
  <c r="C53" i="12"/>
  <c r="B58" i="12" l="1"/>
  <c r="D170" i="8"/>
  <c r="D58" i="12" s="1"/>
  <c r="A170" i="8"/>
  <c r="G53" i="12"/>
  <c r="H170" i="8" l="1"/>
  <c r="B187" i="8" s="1"/>
  <c r="C170" i="8"/>
  <c r="A58" i="12"/>
  <c r="H58" i="12" l="1"/>
  <c r="G170" i="8"/>
  <c r="C58" i="12"/>
  <c r="B63" i="12"/>
  <c r="D187" i="8"/>
  <c r="D63" i="12" s="1"/>
  <c r="H187" i="8" l="1"/>
  <c r="B204" i="8" s="1"/>
  <c r="A187" i="8"/>
  <c r="G58" i="12"/>
  <c r="H63" i="12" l="1"/>
  <c r="B68" i="12"/>
  <c r="D204" i="8"/>
  <c r="C187" i="8"/>
  <c r="A63" i="12"/>
  <c r="G187" i="8" l="1"/>
  <c r="C63" i="12"/>
  <c r="H204" i="8"/>
  <c r="D68" i="12"/>
  <c r="A204" i="8" l="1"/>
  <c r="G63" i="12"/>
  <c r="H68" i="12"/>
  <c r="B221" i="8"/>
  <c r="C204" i="8" l="1"/>
  <c r="A68" i="12"/>
  <c r="B73" i="12"/>
  <c r="D221" i="8"/>
  <c r="G204" i="8" l="1"/>
  <c r="C68" i="12"/>
  <c r="H221" i="8"/>
  <c r="D73" i="12"/>
  <c r="A221" i="8" l="1"/>
  <c r="G68" i="12"/>
  <c r="H73" i="12"/>
  <c r="B238" i="8"/>
  <c r="A73" i="12" l="1"/>
  <c r="C221" i="8"/>
  <c r="B78" i="12"/>
  <c r="D238" i="8"/>
  <c r="H238" i="8" l="1"/>
  <c r="D78" i="12"/>
  <c r="G221" i="8"/>
  <c r="C73" i="12"/>
  <c r="H78" i="12" l="1"/>
  <c r="B255" i="8"/>
  <c r="A238" i="8"/>
  <c r="G73" i="12"/>
  <c r="A78" i="12" l="1"/>
  <c r="C238" i="8"/>
  <c r="B83" i="12"/>
  <c r="D255" i="8"/>
  <c r="D83" i="12" s="1"/>
  <c r="H255" i="8" l="1"/>
  <c r="B272" i="8" s="1"/>
  <c r="G238" i="8"/>
  <c r="C78" i="12"/>
  <c r="H83" i="12" l="1"/>
  <c r="A255" i="8"/>
  <c r="G78" i="12"/>
  <c r="B88" i="12"/>
  <c r="D272" i="8"/>
  <c r="C255" i="8" l="1"/>
  <c r="A83" i="12"/>
  <c r="H272" i="8"/>
  <c r="D88" i="12"/>
  <c r="H88" i="12" l="1"/>
  <c r="B289" i="8"/>
  <c r="G255" i="8"/>
  <c r="C83" i="12"/>
  <c r="A272" i="8" l="1"/>
  <c r="G83" i="12"/>
  <c r="B93" i="12"/>
  <c r="D289" i="8"/>
  <c r="D93" i="12" s="1"/>
  <c r="H289" i="8" l="1"/>
  <c r="B306" i="8" s="1"/>
  <c r="C272" i="8"/>
  <c r="A88" i="12"/>
  <c r="H93" i="12" l="1"/>
  <c r="G272" i="8"/>
  <c r="C88" i="12"/>
  <c r="D306" i="8"/>
  <c r="D98" i="12" s="1"/>
  <c r="B98" i="12"/>
  <c r="A289" i="8" l="1"/>
  <c r="G88" i="12"/>
  <c r="H306" i="8"/>
  <c r="H98" i="12" s="1"/>
  <c r="E102" i="12" s="1"/>
  <c r="C289" i="8" l="1"/>
  <c r="A93" i="12"/>
  <c r="G289" i="8" l="1"/>
  <c r="C93" i="12"/>
  <c r="A306" i="8" l="1"/>
  <c r="G93" i="12"/>
  <c r="A98" i="12" l="1"/>
  <c r="C306" i="8"/>
  <c r="G306" i="8" l="1"/>
  <c r="G98" i="12" s="1"/>
  <c r="E101" i="12" s="1"/>
  <c r="E103" i="12" s="1"/>
  <c r="C98" i="12"/>
</calcChain>
</file>

<file path=xl/connections.xml><?xml version="1.0" encoding="utf-8"?>
<connections xmlns="http://schemas.openxmlformats.org/spreadsheetml/2006/main">
  <connection id="1" name="New Text Document" type="6" refreshedVersion="3" background="1" saveData="1">
    <textPr codePage="437" sourceFile="C:\Users\Administrator\Desktop\New Text Document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<sst xmlns="http://schemas.openxmlformats.org/spreadsheetml/2006/main" count="609" uniqueCount="106">
  <si>
    <t>MONTH</t>
  </si>
  <si>
    <t>opening balance</t>
  </si>
  <si>
    <t>contribution during year</t>
  </si>
  <si>
    <t>closing balance</t>
  </si>
  <si>
    <t>employee's</t>
  </si>
  <si>
    <t>employer's</t>
  </si>
  <si>
    <t>interest</t>
  </si>
  <si>
    <t xml:space="preserve"> EMPLOYEE'S CONTRIBUTION</t>
  </si>
  <si>
    <t>EMPLOYER'S CONTRIBUTION</t>
  </si>
  <si>
    <t xml:space="preserve"> IDA BASIC</t>
  </si>
  <si>
    <t>Month</t>
  </si>
  <si>
    <t>Basic</t>
  </si>
  <si>
    <t>DA(%)</t>
  </si>
  <si>
    <t>DP</t>
  </si>
  <si>
    <t>DA</t>
  </si>
  <si>
    <t>BASIC + DA+DP</t>
  </si>
  <si>
    <t>EPF Arrear</t>
  </si>
  <si>
    <t>Remarks</t>
  </si>
  <si>
    <t>EPS (Pension)</t>
  </si>
  <si>
    <t>Interest Rate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</si>
  <si>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</si>
  <si>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</si>
  <si>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</si>
  <si>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</si>
  <si>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</si>
  <si>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</si>
  <si>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</si>
  <si>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</si>
  <si>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</si>
  <si>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</si>
  <si>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</si>
  <si>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</si>
  <si>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</si>
  <si>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</si>
  <si>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</si>
  <si>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Year</t>
  </si>
  <si>
    <t>2000-01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</si>
  <si>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</si>
  <si>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</si>
  <si>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</si>
  <si>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</si>
  <si>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</si>
  <si>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</si>
  <si>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</si>
  <si>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</si>
  <si>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</si>
  <si>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</si>
  <si>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</si>
  <si>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</si>
  <si>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</si>
  <si>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</si>
  <si>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</si>
  <si>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</si>
  <si>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</si>
  <si>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</si>
  <si>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</si>
  <si>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</si>
  <si>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</si>
  <si>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</si>
  <si>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</si>
  <si>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</si>
  <si>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</si>
  <si>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</si>
  <si>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</si>
  <si>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EPF Statement for  the Financial Year</t>
  </si>
  <si>
    <t>Prepared by Narottam Narayan</t>
  </si>
  <si>
    <t>2. Please fill Dearness Pay, if any in the DP column.</t>
  </si>
  <si>
    <t>1. Please fill your IDA Basic, in the Basic Column.</t>
  </si>
  <si>
    <t>EPF Int. Rate(%)</t>
  </si>
  <si>
    <t xml:space="preserve">4. If any arrear is received, pls filled the details of EPF </t>
  </si>
  <si>
    <t xml:space="preserve">    arrear column. The arrear may be due to pay revision,</t>
  </si>
  <si>
    <t xml:space="preserve">    DA rate increase, etc.</t>
  </si>
  <si>
    <t xml:space="preserve">5. Please fill EPF Interest Rate of correponding  financial </t>
  </si>
  <si>
    <t xml:space="preserve">    year. Data upto 2011-12 is already filled.</t>
  </si>
  <si>
    <t xml:space="preserve">3. Please fill DA rate of correspondinf Month. DA rate is </t>
  </si>
  <si>
    <t xml:space="preserve">    if the data is available.</t>
  </si>
  <si>
    <t xml:space="preserve">    already filled, except for Apr-00 to Mar-01,please fill it </t>
  </si>
  <si>
    <t>(Old</t>
  </si>
  <si>
    <t>-</t>
  </si>
  <si>
    <t>Interest for FY 2017-18 is calculated upto Sept-17.</t>
  </si>
  <si>
    <t>EPF interest rate for FY 2017-18 is taken as 8.65% (same as previous year)</t>
  </si>
  <si>
    <t>Interest Calculation Sheet</t>
  </si>
  <si>
    <t>BASIC + DA</t>
  </si>
  <si>
    <t>Total</t>
  </si>
  <si>
    <t>EPF Interest for the Financial Year 2000-01   (Interest Rate = 12.00%)</t>
  </si>
  <si>
    <t>EPF Interest for the Financial Year 2001-02   (Interest Rate = 9.50%)</t>
  </si>
  <si>
    <t>EPF Interest for the Financial Year 2002-03   (Interest Rate = 9.50%)</t>
  </si>
  <si>
    <t>EPF Interest for the Financial Year 2003-04   (Interest Rate = 9.50%)</t>
  </si>
  <si>
    <t>EPF Interest for the Financial Year 2004-05   (Interest Rate = 9.50%)</t>
  </si>
  <si>
    <t>EPF Interest for the Financial Year 2005-06   (Interest Rate = 8.50%)</t>
  </si>
  <si>
    <t>EPF Interest for the Financial Year 2006-07   (Interest Rate = 8.50%)</t>
  </si>
  <si>
    <t>EPF Interest for the Financial Year 2007-08   (Interest Rate = 8.50%)</t>
  </si>
  <si>
    <t>EPF Interest for the Financial Year 2008-09   (Interest Rate = 8.50%)</t>
  </si>
  <si>
    <t>EPF Interest for the Financial Year 2009-10   (Interest Rate = 8.50%)</t>
  </si>
  <si>
    <t>EPF Interest for the Financial Year 2010-11   (Interest Rate = 9.50%)</t>
  </si>
  <si>
    <t>EPF Interest for the Financial Year 2011-12   (Interest Rate = 8.25%)</t>
  </si>
  <si>
    <t>EPF Interest for the Financial Year 2012-13   (Interest Rate = 8.50%)</t>
  </si>
  <si>
    <t>EPF Interest for the Financial Year 2013-14   (Interest Rate = 8.75%)</t>
  </si>
  <si>
    <t>EPF Interest for the Financial Year 2014-15   (Interest Rate = 8.75%)</t>
  </si>
  <si>
    <t>EPF Interest for the Financial Year 2015-16   (Interest Rate = 8.80%)</t>
  </si>
  <si>
    <t>EPF Interest for the Financial Year 2016-17   (Interest Rate = 8.65%)</t>
  </si>
  <si>
    <t>EPF Interest for the Financial Year 2017-18   (Interest Rate = 8.65%)</t>
  </si>
  <si>
    <t>Remarks:- Interest for FY 2017-18 is calculated for the month upto Sept-17</t>
  </si>
  <si>
    <t xml:space="preserve">Total Employer's contribution (Including Interest) = </t>
  </si>
  <si>
    <t xml:space="preserve">Total Employee's contribution (Including Interest) = </t>
  </si>
  <si>
    <t>Total EPF amount deposited by BSNL to EPFO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</si>
</sst>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0.00;[Red]0.00"/>
    <numFmt numFmtId="166" formatCode="0.0"/>
  </numFmts>
  <fonts count="10" x14ac:knownFonts="1">
    <font>
      <sz val="10"/>
      <name val="Arial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0"/>
      <name val="Bookman Old Style"/>
      <family val="1"/>
    </font>
    <font>
      <b/>
      <sz val="11"/>
      <name val="Bookman Old Style"/>
      <family val="1"/>
    </font>
    <font>
      <b/>
      <u/>
      <sz val="14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2" borderId="1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1" fontId="1" fillId="2" borderId="1" xfId="0" applyNumberFormat="1" applyFont="1" applyFill="1" applyBorder="1" applyProtection="1"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1" fontId="2" fillId="3" borderId="2" xfId="0" applyNumberFormat="1" applyFont="1" applyFill="1" applyBorder="1" applyAlignment="1" applyProtection="1">
      <alignment horizontal="center" wrapText="1"/>
      <protection hidden="1"/>
    </xf>
    <xf numFmtId="1" fontId="2" fillId="3" borderId="5" xfId="0" applyNumberFormat="1" applyFont="1" applyFill="1" applyBorder="1" applyAlignment="1" applyProtection="1">
      <alignment wrapText="1"/>
      <protection hidden="1"/>
    </xf>
    <xf numFmtId="10" fontId="3" fillId="3" borderId="6" xfId="0" applyNumberFormat="1" applyFont="1" applyFill="1" applyBorder="1"/>
    <xf numFmtId="1" fontId="2" fillId="3" borderId="2" xfId="0" applyNumberFormat="1" applyFont="1" applyFill="1" applyBorder="1" applyAlignment="1" applyProtection="1">
      <alignment horizontal="center"/>
      <protection hidden="1"/>
    </xf>
    <xf numFmtId="1" fontId="2" fillId="3" borderId="5" xfId="0" applyNumberFormat="1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" fontId="1" fillId="4" borderId="4" xfId="0" applyNumberFormat="1" applyFont="1" applyFill="1" applyBorder="1" applyAlignment="1" applyProtection="1">
      <alignment horizontal="center"/>
      <protection hidden="1"/>
    </xf>
    <xf numFmtId="1" fontId="1" fillId="4" borderId="4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/>
    <xf numFmtId="0" fontId="3" fillId="0" borderId="0" xfId="0" applyFont="1"/>
    <xf numFmtId="17" fontId="1" fillId="5" borderId="1" xfId="0" applyNumberFormat="1" applyFont="1" applyFill="1" applyBorder="1"/>
    <xf numFmtId="0" fontId="1" fillId="5" borderId="1" xfId="0" applyFont="1" applyFill="1" applyBorder="1"/>
    <xf numFmtId="1" fontId="1" fillId="5" borderId="1" xfId="0" applyNumberFormat="1" applyFont="1" applyFill="1" applyBorder="1"/>
    <xf numFmtId="1" fontId="1" fillId="5" borderId="7" xfId="0" applyNumberFormat="1" applyFont="1" applyFill="1" applyBorder="1"/>
    <xf numFmtId="0" fontId="4" fillId="0" borderId="0" xfId="0" applyFont="1" applyBorder="1"/>
    <xf numFmtId="1" fontId="3" fillId="0" borderId="0" xfId="0" applyNumberFormat="1" applyFont="1"/>
    <xf numFmtId="1" fontId="5" fillId="4" borderId="4" xfId="0" applyNumberFormat="1" applyFont="1" applyFill="1" applyBorder="1" applyAlignment="1" applyProtection="1">
      <alignment wrapText="1"/>
      <protection hidden="1"/>
    </xf>
    <xf numFmtId="1" fontId="5" fillId="4" borderId="4" xfId="0" applyNumberFormat="1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  <protection locked="0"/>
    </xf>
    <xf numFmtId="166" fontId="6" fillId="6" borderId="1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Protection="1">
      <protection locked="0"/>
    </xf>
    <xf numFmtId="14" fontId="6" fillId="6" borderId="8" xfId="0" applyNumberFormat="1" applyFont="1" applyFill="1" applyBorder="1" applyAlignment="1" applyProtection="1">
      <alignment horizontal="center"/>
    </xf>
    <xf numFmtId="10" fontId="6" fillId="6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17" fontId="6" fillId="6" borderId="1" xfId="0" applyNumberFormat="1" applyFont="1" applyFill="1" applyBorder="1" applyProtection="1"/>
    <xf numFmtId="0" fontId="6" fillId="6" borderId="1" xfId="0" applyFont="1" applyFill="1" applyBorder="1" applyProtection="1">
      <protection locked="0"/>
    </xf>
    <xf numFmtId="166" fontId="6" fillId="6" borderId="1" xfId="0" applyNumberFormat="1" applyFont="1" applyFill="1" applyBorder="1" applyProtection="1">
      <protection locked="0"/>
    </xf>
    <xf numFmtId="1" fontId="6" fillId="6" borderId="1" xfId="0" applyNumberFormat="1" applyFont="1" applyFill="1" applyBorder="1" applyAlignment="1" applyProtection="1">
      <alignment horizontal="right"/>
    </xf>
    <xf numFmtId="10" fontId="6" fillId="6" borderId="3" xfId="0" applyNumberFormat="1" applyFont="1" applyFill="1" applyBorder="1" applyProtection="1">
      <protection locked="0"/>
    </xf>
    <xf numFmtId="1" fontId="6" fillId="6" borderId="0" xfId="0" applyNumberFormat="1" applyFont="1" applyFill="1" applyAlignment="1" applyProtection="1">
      <alignment horizontal="right"/>
    </xf>
    <xf numFmtId="10" fontId="6" fillId="6" borderId="0" xfId="0" applyNumberFormat="1" applyFont="1" applyFill="1" applyProtection="1">
      <protection locked="0"/>
    </xf>
    <xf numFmtId="1" fontId="6" fillId="6" borderId="1" xfId="0" applyNumberFormat="1" applyFont="1" applyFill="1" applyBorder="1" applyProtection="1">
      <protection locked="0"/>
    </xf>
    <xf numFmtId="0" fontId="6" fillId="6" borderId="1" xfId="0" applyFont="1" applyFill="1" applyBorder="1" applyAlignment="1" applyProtection="1">
      <alignment wrapText="1"/>
      <protection locked="0"/>
    </xf>
    <xf numFmtId="1" fontId="6" fillId="6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Protection="1"/>
    <xf numFmtId="166" fontId="6" fillId="0" borderId="0" xfId="0" applyNumberFormat="1" applyFont="1" applyFill="1" applyProtection="1">
      <protection locked="0"/>
    </xf>
    <xf numFmtId="1" fontId="6" fillId="0" borderId="0" xfId="0" applyNumberFormat="1" applyFont="1" applyFill="1" applyAlignment="1" applyProtection="1">
      <alignment horizontal="right"/>
    </xf>
    <xf numFmtId="10" fontId="6" fillId="0" borderId="0" xfId="0" applyNumberFormat="1" applyFont="1" applyFill="1" applyProtection="1">
      <protection locked="0"/>
    </xf>
    <xf numFmtId="0" fontId="6" fillId="7" borderId="0" xfId="0" applyFont="1" applyFill="1" applyProtection="1"/>
    <xf numFmtId="0" fontId="5" fillId="8" borderId="1" xfId="0" applyFont="1" applyFill="1" applyBorder="1" applyAlignment="1" applyProtection="1">
      <alignment horizontal="center" vertical="center"/>
      <protection hidden="1"/>
    </xf>
    <xf numFmtId="164" fontId="5" fillId="8" borderId="1" xfId="0" applyNumberFormat="1" applyFont="1" applyFill="1" applyBorder="1" applyAlignment="1" applyProtection="1">
      <alignment horizontal="center" vertical="center"/>
      <protection hidden="1"/>
    </xf>
    <xf numFmtId="1" fontId="5" fillId="8" borderId="1" xfId="0" applyNumberFormat="1" applyFont="1" applyFill="1" applyBorder="1" applyAlignment="1" applyProtection="1">
      <alignment horizontal="center" vertical="center"/>
      <protection hidden="1"/>
    </xf>
    <xf numFmtId="1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/>
    <xf numFmtId="14" fontId="0" fillId="0" borderId="0" xfId="0" applyNumberFormat="1"/>
    <xf numFmtId="17" fontId="1" fillId="5" borderId="1" xfId="0" applyNumberFormat="1" applyFont="1" applyFill="1" applyBorder="1" applyAlignment="1" applyProtection="1">
      <alignment horizontal="right"/>
      <protection hidden="1"/>
    </xf>
    <xf numFmtId="17" fontId="6" fillId="6" borderId="1" xfId="0" applyNumberFormat="1" applyFont="1" applyFill="1" applyBorder="1" applyAlignment="1" applyProtection="1">
      <alignment horizontal="right"/>
    </xf>
    <xf numFmtId="0" fontId="6" fillId="6" borderId="1" xfId="0" applyFont="1" applyFill="1" applyBorder="1" applyAlignment="1" applyProtection="1">
      <alignment horizontal="right"/>
      <protection locked="0"/>
    </xf>
    <xf numFmtId="166" fontId="6" fillId="6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/>
    <xf numFmtId="1" fontId="8" fillId="0" borderId="0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1" fontId="1" fillId="0" borderId="7" xfId="0" applyNumberFormat="1" applyFont="1" applyBorder="1"/>
    <xf numFmtId="17" fontId="8" fillId="0" borderId="0" xfId="0" applyNumberFormat="1" applyFont="1" applyBorder="1"/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17" fontId="1" fillId="2" borderId="2" xfId="0" applyNumberFormat="1" applyFont="1" applyFill="1" applyBorder="1" applyAlignment="1" applyProtection="1">
      <alignment horizontal="center"/>
      <protection hidden="1"/>
    </xf>
    <xf numFmtId="17" fontId="1" fillId="2" borderId="3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165" fontId="1" fillId="2" borderId="2" xfId="0" applyNumberFormat="1" applyFont="1" applyFill="1" applyBorder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" fontId="1" fillId="2" borderId="2" xfId="0" applyNumberFormat="1" applyFont="1" applyFill="1" applyBorder="1" applyAlignment="1" applyProtection="1">
      <alignment horizontal="center"/>
      <protection hidden="1"/>
    </xf>
    <xf numFmtId="1" fontId="1" fillId="2" borderId="4" xfId="0" applyNumberFormat="1" applyFont="1" applyFill="1" applyBorder="1" applyAlignment="1" applyProtection="1">
      <alignment horizontal="center"/>
      <protection hidden="1"/>
    </xf>
    <xf numFmtId="1" fontId="5" fillId="4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/>
    <xf numFmtId="0" fontId="0" fillId="0" borderId="3" xfId="0" applyBorder="1"/>
    <xf numFmtId="1" fontId="5" fillId="4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18D8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New Text Docum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06"/>
  <sheetViews>
    <sheetView tabSelected="1" workbookViewId="0">
      <pane ySplit="1" topLeftCell="A2" activePane="bottomLeft" state="frozen"/>
      <selection pane="bottomLeft" activeCell="I90" sqref="I90"/>
    </sheetView>
  </sheetViews>
  <sheetFormatPr defaultRowHeight="15" x14ac:dyDescent="0.25"/>
  <cols>
    <col min="1" max="1" width="9.5703125" style="41" bestFit="1" customWidth="1"/>
    <col min="2" max="2" width="8.42578125" style="30" bestFit="1" customWidth="1"/>
    <col min="3" max="3" width="7.85546875" style="42" bestFit="1" customWidth="1"/>
    <col min="4" max="4" width="7" style="30" bestFit="1" customWidth="1"/>
    <col min="5" max="5" width="13.7109375" style="30" bestFit="1" customWidth="1"/>
    <col min="6" max="6" width="29.140625" style="30" bestFit="1" customWidth="1"/>
    <col min="7" max="7" width="2" style="30" customWidth="1"/>
    <col min="8" max="8" width="10.5703125" style="43" bestFit="1" customWidth="1"/>
    <col min="9" max="9" width="20.140625" style="44" bestFit="1" customWidth="1"/>
    <col min="10" max="10" width="2.140625" style="30" customWidth="1"/>
    <col min="11" max="11" width="64.7109375" style="41" bestFit="1" customWidth="1"/>
    <col min="12" max="16384" width="9.140625" style="30"/>
  </cols>
  <sheetData>
    <row r="1" spans="1:11" x14ac:dyDescent="0.25">
      <c r="A1" s="24" t="s">
        <v>10</v>
      </c>
      <c r="B1" s="25" t="s">
        <v>11</v>
      </c>
      <c r="C1" s="26" t="s">
        <v>12</v>
      </c>
      <c r="D1" s="25" t="s">
        <v>13</v>
      </c>
      <c r="E1" s="25" t="s">
        <v>16</v>
      </c>
      <c r="F1" s="25" t="s">
        <v>17</v>
      </c>
      <c r="G1" s="27"/>
      <c r="H1" s="28" t="s">
        <v>35</v>
      </c>
      <c r="I1" s="29" t="s">
        <v>68</v>
      </c>
    </row>
    <row r="2" spans="1:11" x14ac:dyDescent="0.25">
      <c r="A2" s="53">
        <v>36586</v>
      </c>
      <c r="B2" s="54"/>
      <c r="C2" s="55">
        <v>0</v>
      </c>
      <c r="D2" s="54"/>
      <c r="E2" s="54"/>
      <c r="F2" s="25"/>
      <c r="G2" s="27"/>
      <c r="H2" s="34" t="s">
        <v>36</v>
      </c>
      <c r="I2" s="35">
        <v>0.12</v>
      </c>
    </row>
    <row r="3" spans="1:11" x14ac:dyDescent="0.25">
      <c r="A3" s="31">
        <v>36617</v>
      </c>
      <c r="B3" s="32"/>
      <c r="C3" s="33">
        <v>0</v>
      </c>
      <c r="D3" s="32"/>
      <c r="E3" s="32"/>
      <c r="F3" s="32"/>
      <c r="G3" s="27"/>
      <c r="H3" s="34" t="s">
        <v>20</v>
      </c>
      <c r="I3" s="35">
        <v>9.5000000000000001E-2</v>
      </c>
    </row>
    <row r="4" spans="1:11" x14ac:dyDescent="0.25">
      <c r="A4" s="31">
        <v>36647</v>
      </c>
      <c r="B4" s="32"/>
      <c r="C4" s="33">
        <v>0</v>
      </c>
      <c r="D4" s="32"/>
      <c r="E4" s="32"/>
      <c r="F4" s="32"/>
      <c r="G4" s="27"/>
      <c r="H4" s="34" t="s">
        <v>21</v>
      </c>
      <c r="I4" s="35">
        <v>9.5000000000000001E-2</v>
      </c>
      <c r="K4" s="45" t="s">
        <v>67</v>
      </c>
    </row>
    <row r="5" spans="1:11" x14ac:dyDescent="0.25">
      <c r="A5" s="31">
        <v>36678</v>
      </c>
      <c r="B5" s="32"/>
      <c r="C5" s="33">
        <v>0</v>
      </c>
      <c r="D5" s="32"/>
      <c r="E5" s="32"/>
      <c r="F5" s="32"/>
      <c r="G5" s="27"/>
      <c r="H5" s="34" t="s">
        <v>22</v>
      </c>
      <c r="I5" s="35">
        <v>9.5000000000000001E-2</v>
      </c>
      <c r="K5" s="45" t="s">
        <v>66</v>
      </c>
    </row>
    <row r="6" spans="1:11" x14ac:dyDescent="0.25">
      <c r="A6" s="31">
        <v>36708</v>
      </c>
      <c r="B6" s="32"/>
      <c r="C6" s="33">
        <v>0</v>
      </c>
      <c r="D6" s="32"/>
      <c r="E6" s="32"/>
      <c r="F6" s="32"/>
      <c r="G6" s="27"/>
      <c r="H6" s="34" t="s">
        <v>23</v>
      </c>
      <c r="I6" s="35">
        <v>9.5000000000000001E-2</v>
      </c>
      <c r="K6" s="45" t="s">
        <v>74</v>
      </c>
    </row>
    <row r="7" spans="1:11" x14ac:dyDescent="0.25">
      <c r="A7" s="31">
        <v>36739</v>
      </c>
      <c r="B7" s="32"/>
      <c r="C7" s="33">
        <v>0</v>
      </c>
      <c r="D7" s="32"/>
      <c r="E7" s="32"/>
      <c r="F7" s="32"/>
      <c r="G7" s="27"/>
      <c r="H7" s="34" t="s">
        <v>24</v>
      </c>
      <c r="I7" s="35">
        <v>8.5000000000000006E-2</v>
      </c>
      <c r="K7" s="45" t="s">
        <v>76</v>
      </c>
    </row>
    <row r="8" spans="1:11" x14ac:dyDescent="0.25">
      <c r="A8" s="31">
        <v>36770</v>
      </c>
      <c r="B8" s="32"/>
      <c r="C8" s="33">
        <v>0</v>
      </c>
      <c r="D8" s="32"/>
      <c r="E8" s="32"/>
      <c r="F8" s="32"/>
      <c r="G8" s="27"/>
      <c r="H8" s="34" t="s">
        <v>25</v>
      </c>
      <c r="I8" s="35">
        <v>8.5000000000000006E-2</v>
      </c>
      <c r="K8" s="45" t="s">
        <v>75</v>
      </c>
    </row>
    <row r="9" spans="1:11" x14ac:dyDescent="0.25">
      <c r="A9" s="31">
        <v>36800</v>
      </c>
      <c r="B9" s="32"/>
      <c r="C9" s="33">
        <v>28</v>
      </c>
      <c r="D9" s="32"/>
      <c r="E9" s="32"/>
      <c r="F9" s="32"/>
      <c r="G9" s="27"/>
      <c r="H9" s="34" t="s">
        <v>26</v>
      </c>
      <c r="I9" s="35">
        <v>8.5000000000000006E-2</v>
      </c>
      <c r="K9" s="45" t="s">
        <v>69</v>
      </c>
    </row>
    <row r="10" spans="1:11" x14ac:dyDescent="0.25">
      <c r="A10" s="31">
        <v>36831</v>
      </c>
      <c r="B10" s="32"/>
      <c r="C10" s="33">
        <v>28</v>
      </c>
      <c r="D10" s="32"/>
      <c r="E10" s="32"/>
      <c r="F10" s="32"/>
      <c r="G10" s="27"/>
      <c r="H10" s="34" t="s">
        <v>27</v>
      </c>
      <c r="I10" s="35">
        <v>8.5000000000000006E-2</v>
      </c>
      <c r="K10" s="45" t="s">
        <v>70</v>
      </c>
    </row>
    <row r="11" spans="1:11" x14ac:dyDescent="0.25">
      <c r="A11" s="31">
        <v>36861</v>
      </c>
      <c r="B11" s="32"/>
      <c r="C11" s="33">
        <v>28</v>
      </c>
      <c r="D11" s="32"/>
      <c r="E11" s="32"/>
      <c r="F11" s="32"/>
      <c r="G11" s="27"/>
      <c r="H11" s="34" t="s">
        <v>28</v>
      </c>
      <c r="I11" s="35">
        <v>8.5000000000000006E-2</v>
      </c>
      <c r="K11" s="45" t="s">
        <v>71</v>
      </c>
    </row>
    <row r="12" spans="1:11" x14ac:dyDescent="0.25">
      <c r="A12" s="31">
        <v>36892</v>
      </c>
      <c r="B12" s="32"/>
      <c r="C12" s="33">
        <v>29.2</v>
      </c>
      <c r="D12" s="32"/>
      <c r="E12" s="32"/>
      <c r="F12" s="32"/>
      <c r="G12" s="27"/>
      <c r="H12" s="34" t="s">
        <v>29</v>
      </c>
      <c r="I12" s="35">
        <v>9.5000000000000001E-2</v>
      </c>
      <c r="K12" s="45" t="s">
        <v>72</v>
      </c>
    </row>
    <row r="13" spans="1:11" x14ac:dyDescent="0.25">
      <c r="A13" s="31">
        <v>36923</v>
      </c>
      <c r="B13" s="32"/>
      <c r="C13" s="33">
        <v>29.2</v>
      </c>
      <c r="D13" s="32"/>
      <c r="E13" s="32"/>
      <c r="F13" s="32"/>
      <c r="G13" s="27"/>
      <c r="H13" s="34" t="s">
        <v>30</v>
      </c>
      <c r="I13" s="35">
        <v>8.2500000000000004E-2</v>
      </c>
      <c r="K13" s="45" t="s">
        <v>73</v>
      </c>
    </row>
    <row r="14" spans="1:11" x14ac:dyDescent="0.25">
      <c r="A14" s="31">
        <v>36951</v>
      </c>
      <c r="B14" s="32"/>
      <c r="C14" s="33">
        <v>29.2</v>
      </c>
      <c r="D14" s="32"/>
      <c r="E14" s="32"/>
      <c r="F14" s="32"/>
      <c r="G14" s="27"/>
      <c r="H14" s="34" t="s">
        <v>31</v>
      </c>
      <c r="I14" s="35">
        <v>8.5000000000000006E-2</v>
      </c>
    </row>
    <row r="15" spans="1:11" x14ac:dyDescent="0.25">
      <c r="A15" s="31">
        <v>36982</v>
      </c>
      <c r="B15" s="32"/>
      <c r="C15" s="33">
        <v>28.3</v>
      </c>
      <c r="D15" s="32"/>
      <c r="E15" s="32"/>
      <c r="F15" s="32"/>
      <c r="G15" s="27"/>
      <c r="H15" s="34" t="s">
        <v>32</v>
      </c>
      <c r="I15" s="35">
        <v>8.7499999999999994E-2</v>
      </c>
    </row>
    <row r="16" spans="1:11" x14ac:dyDescent="0.25">
      <c r="A16" s="31">
        <v>37012</v>
      </c>
      <c r="B16" s="32"/>
      <c r="C16" s="33">
        <v>28.3</v>
      </c>
      <c r="D16" s="32"/>
      <c r="E16" s="32"/>
      <c r="F16" s="32"/>
      <c r="G16" s="27"/>
      <c r="H16" s="34" t="s">
        <v>33</v>
      </c>
      <c r="I16" s="35">
        <v>8.7499999999999994E-2</v>
      </c>
    </row>
    <row r="17" spans="1:9" x14ac:dyDescent="0.25">
      <c r="A17" s="31">
        <v>37043</v>
      </c>
      <c r="B17" s="32"/>
      <c r="C17" s="33">
        <v>28.3</v>
      </c>
      <c r="D17" s="32"/>
      <c r="E17" s="32"/>
      <c r="F17" s="32"/>
      <c r="G17" s="27"/>
      <c r="H17" s="34" t="s">
        <v>34</v>
      </c>
      <c r="I17" s="35">
        <v>8.7999999999999995E-2</v>
      </c>
    </row>
    <row r="18" spans="1:9" x14ac:dyDescent="0.25">
      <c r="A18" s="31">
        <v>37073</v>
      </c>
      <c r="B18" s="32"/>
      <c r="C18" s="33">
        <v>29.3</v>
      </c>
      <c r="D18" s="32"/>
      <c r="E18" s="32"/>
      <c r="F18" s="32"/>
      <c r="G18" s="27"/>
      <c r="H18" s="34" t="s">
        <v>37</v>
      </c>
      <c r="I18" s="35">
        <v>8.6499999999999994E-2</v>
      </c>
    </row>
    <row r="19" spans="1:9" x14ac:dyDescent="0.25">
      <c r="A19" s="31">
        <v>37104</v>
      </c>
      <c r="B19" s="32"/>
      <c r="C19" s="33">
        <v>29.3</v>
      </c>
      <c r="D19" s="32"/>
      <c r="E19" s="32"/>
      <c r="F19" s="32"/>
      <c r="G19" s="27"/>
      <c r="H19" s="34" t="s">
        <v>38</v>
      </c>
      <c r="I19" s="35">
        <v>8.6499999999999994E-2</v>
      </c>
    </row>
    <row r="20" spans="1:9" x14ac:dyDescent="0.25">
      <c r="A20" s="31">
        <v>37135</v>
      </c>
      <c r="B20" s="32"/>
      <c r="C20" s="33">
        <v>29.3</v>
      </c>
      <c r="D20" s="32"/>
      <c r="E20" s="32"/>
      <c r="F20" s="32"/>
      <c r="G20" s="27"/>
      <c r="H20" s="34" t="s">
        <v>39</v>
      </c>
      <c r="I20" s="35"/>
    </row>
    <row r="21" spans="1:9" x14ac:dyDescent="0.25">
      <c r="A21" s="31">
        <v>37165</v>
      </c>
      <c r="B21" s="32"/>
      <c r="C21" s="33">
        <v>33.4</v>
      </c>
      <c r="D21" s="32"/>
      <c r="E21" s="32"/>
      <c r="F21" s="32"/>
      <c r="G21" s="27"/>
      <c r="H21" s="34" t="s">
        <v>40</v>
      </c>
      <c r="I21" s="35"/>
    </row>
    <row r="22" spans="1:9" x14ac:dyDescent="0.25">
      <c r="A22" s="31">
        <v>37196</v>
      </c>
      <c r="B22" s="32"/>
      <c r="C22" s="33">
        <v>33.4</v>
      </c>
      <c r="D22" s="32"/>
      <c r="E22" s="32"/>
      <c r="F22" s="32"/>
      <c r="G22" s="27"/>
      <c r="H22" s="34" t="s">
        <v>41</v>
      </c>
      <c r="I22" s="35"/>
    </row>
    <row r="23" spans="1:9" x14ac:dyDescent="0.25">
      <c r="A23" s="31">
        <v>37226</v>
      </c>
      <c r="B23" s="32"/>
      <c r="C23" s="33">
        <v>33.4</v>
      </c>
      <c r="D23" s="32"/>
      <c r="E23" s="32"/>
      <c r="F23" s="32"/>
      <c r="G23" s="27"/>
      <c r="H23" s="34" t="s">
        <v>42</v>
      </c>
      <c r="I23" s="35"/>
    </row>
    <row r="24" spans="1:9" x14ac:dyDescent="0.25">
      <c r="A24" s="31">
        <v>37257</v>
      </c>
      <c r="B24" s="32"/>
      <c r="C24" s="33">
        <v>35.200000000000003</v>
      </c>
      <c r="D24" s="32"/>
      <c r="E24" s="32"/>
      <c r="F24" s="32"/>
      <c r="G24" s="27"/>
      <c r="H24" s="34" t="s">
        <v>43</v>
      </c>
      <c r="I24" s="35"/>
    </row>
    <row r="25" spans="1:9" x14ac:dyDescent="0.25">
      <c r="A25" s="31">
        <v>37288</v>
      </c>
      <c r="B25" s="32"/>
      <c r="C25" s="33">
        <v>35.200000000000003</v>
      </c>
      <c r="D25" s="32"/>
      <c r="E25" s="32"/>
      <c r="F25" s="32"/>
      <c r="G25" s="27"/>
      <c r="H25" s="34" t="s">
        <v>44</v>
      </c>
      <c r="I25" s="35"/>
    </row>
    <row r="26" spans="1:9" x14ac:dyDescent="0.25">
      <c r="A26" s="31">
        <v>37316</v>
      </c>
      <c r="B26" s="32"/>
      <c r="C26" s="33">
        <v>35.200000000000003</v>
      </c>
      <c r="D26" s="32"/>
      <c r="E26" s="32"/>
      <c r="F26" s="32"/>
      <c r="G26" s="27"/>
      <c r="H26" s="34" t="s">
        <v>45</v>
      </c>
      <c r="I26" s="35"/>
    </row>
    <row r="27" spans="1:9" x14ac:dyDescent="0.25">
      <c r="A27" s="31">
        <v>37347</v>
      </c>
      <c r="B27" s="32"/>
      <c r="C27" s="33">
        <v>34.903553299492387</v>
      </c>
      <c r="D27" s="32"/>
      <c r="E27" s="32"/>
      <c r="F27" s="32"/>
      <c r="G27" s="27"/>
      <c r="H27" s="34" t="s">
        <v>46</v>
      </c>
      <c r="I27" s="35"/>
    </row>
    <row r="28" spans="1:9" x14ac:dyDescent="0.25">
      <c r="A28" s="31">
        <v>37377</v>
      </c>
      <c r="B28" s="32"/>
      <c r="C28" s="33">
        <v>34.903553299492387</v>
      </c>
      <c r="D28" s="32"/>
      <c r="E28" s="32"/>
      <c r="F28" s="32"/>
      <c r="G28" s="27"/>
      <c r="H28" s="34" t="s">
        <v>47</v>
      </c>
      <c r="I28" s="35"/>
    </row>
    <row r="29" spans="1:9" x14ac:dyDescent="0.25">
      <c r="A29" s="31">
        <v>37408</v>
      </c>
      <c r="B29" s="32"/>
      <c r="C29" s="33">
        <v>34.903553299492387</v>
      </c>
      <c r="D29" s="32"/>
      <c r="E29" s="32"/>
      <c r="F29" s="32"/>
      <c r="G29" s="27"/>
      <c r="H29" s="34" t="s">
        <v>48</v>
      </c>
      <c r="I29" s="35"/>
    </row>
    <row r="30" spans="1:9" x14ac:dyDescent="0.25">
      <c r="A30" s="31">
        <v>37438</v>
      </c>
      <c r="B30" s="32"/>
      <c r="C30" s="33">
        <v>35.502538071065992</v>
      </c>
      <c r="D30" s="32"/>
      <c r="E30" s="32"/>
      <c r="F30" s="32"/>
      <c r="G30" s="27"/>
      <c r="H30" s="34" t="s">
        <v>49</v>
      </c>
      <c r="I30" s="35"/>
    </row>
    <row r="31" spans="1:9" x14ac:dyDescent="0.25">
      <c r="A31" s="31">
        <v>37469</v>
      </c>
      <c r="B31" s="32"/>
      <c r="C31" s="33">
        <v>35.502538071065992</v>
      </c>
      <c r="D31" s="32"/>
      <c r="E31" s="32"/>
      <c r="F31" s="32"/>
      <c r="G31" s="27"/>
      <c r="H31" s="34" t="s">
        <v>50</v>
      </c>
      <c r="I31" s="35"/>
    </row>
    <row r="32" spans="1:9" x14ac:dyDescent="0.25">
      <c r="A32" s="31">
        <v>37500</v>
      </c>
      <c r="B32" s="32"/>
      <c r="C32" s="33">
        <v>35.502538071065992</v>
      </c>
      <c r="D32" s="32"/>
      <c r="E32" s="32"/>
      <c r="F32" s="32"/>
      <c r="G32" s="27"/>
      <c r="H32" s="34" t="s">
        <v>51</v>
      </c>
      <c r="I32" s="35"/>
    </row>
    <row r="33" spans="1:9" x14ac:dyDescent="0.25">
      <c r="A33" s="31">
        <v>37530</v>
      </c>
      <c r="B33" s="32"/>
      <c r="C33" s="33">
        <v>38.598984771573605</v>
      </c>
      <c r="D33" s="32"/>
      <c r="E33" s="32"/>
      <c r="F33" s="32"/>
      <c r="G33" s="27"/>
      <c r="H33" s="34" t="s">
        <v>52</v>
      </c>
      <c r="I33" s="35"/>
    </row>
    <row r="34" spans="1:9" x14ac:dyDescent="0.25">
      <c r="A34" s="31">
        <v>37561</v>
      </c>
      <c r="B34" s="32"/>
      <c r="C34" s="33">
        <v>38.598984771573605</v>
      </c>
      <c r="D34" s="32"/>
      <c r="E34" s="32"/>
      <c r="F34" s="32"/>
      <c r="G34" s="27"/>
      <c r="H34" s="34" t="s">
        <v>53</v>
      </c>
      <c r="I34" s="35"/>
    </row>
    <row r="35" spans="1:9" x14ac:dyDescent="0.25">
      <c r="A35" s="31">
        <v>37591</v>
      </c>
      <c r="B35" s="32"/>
      <c r="C35" s="33">
        <v>38.598984771573605</v>
      </c>
      <c r="D35" s="32"/>
      <c r="E35" s="32"/>
      <c r="F35" s="32"/>
      <c r="G35" s="27"/>
      <c r="H35" s="34" t="s">
        <v>54</v>
      </c>
      <c r="I35" s="35"/>
    </row>
    <row r="36" spans="1:9" x14ac:dyDescent="0.25">
      <c r="A36" s="31">
        <v>37622</v>
      </c>
      <c r="B36" s="32"/>
      <c r="C36" s="33">
        <v>40.603960396039604</v>
      </c>
      <c r="D36" s="32"/>
      <c r="E36" s="32"/>
      <c r="F36" s="32"/>
      <c r="G36" s="27"/>
      <c r="H36" s="34" t="s">
        <v>55</v>
      </c>
      <c r="I36" s="35"/>
    </row>
    <row r="37" spans="1:9" x14ac:dyDescent="0.25">
      <c r="A37" s="31">
        <v>37653</v>
      </c>
      <c r="B37" s="32"/>
      <c r="C37" s="33">
        <v>40.603960396039604</v>
      </c>
      <c r="D37" s="32"/>
      <c r="E37" s="32"/>
      <c r="F37" s="32"/>
      <c r="G37" s="27"/>
      <c r="H37" s="34" t="s">
        <v>56</v>
      </c>
      <c r="I37" s="35"/>
    </row>
    <row r="38" spans="1:9" x14ac:dyDescent="0.25">
      <c r="A38" s="31">
        <v>37681</v>
      </c>
      <c r="B38" s="32"/>
      <c r="C38" s="33">
        <v>40.603960396039604</v>
      </c>
      <c r="D38" s="32"/>
      <c r="E38" s="32"/>
      <c r="F38" s="32"/>
      <c r="G38" s="27"/>
      <c r="H38" s="34" t="s">
        <v>57</v>
      </c>
      <c r="I38" s="35"/>
    </row>
    <row r="39" spans="1:9" x14ac:dyDescent="0.25">
      <c r="A39" s="31">
        <v>37712</v>
      </c>
      <c r="B39" s="32"/>
      <c r="C39" s="33">
        <v>39.603960396039604</v>
      </c>
      <c r="D39" s="32"/>
      <c r="E39" s="32"/>
      <c r="F39" s="32"/>
      <c r="G39" s="27"/>
      <c r="H39" s="34" t="s">
        <v>58</v>
      </c>
      <c r="I39" s="35"/>
    </row>
    <row r="40" spans="1:9" x14ac:dyDescent="0.25">
      <c r="A40" s="31">
        <v>37742</v>
      </c>
      <c r="B40" s="32"/>
      <c r="C40" s="33">
        <v>39.603960396039604</v>
      </c>
      <c r="D40" s="32"/>
      <c r="E40" s="32"/>
      <c r="F40" s="32"/>
      <c r="G40" s="27"/>
      <c r="H40" s="34" t="s">
        <v>59</v>
      </c>
      <c r="I40" s="35"/>
    </row>
    <row r="41" spans="1:9" x14ac:dyDescent="0.25">
      <c r="A41" s="31">
        <v>37773</v>
      </c>
      <c r="B41" s="32"/>
      <c r="C41" s="33">
        <v>39.603960396039604</v>
      </c>
      <c r="D41" s="32"/>
      <c r="E41" s="32"/>
      <c r="F41" s="32"/>
      <c r="G41" s="27"/>
      <c r="H41" s="34" t="s">
        <v>60</v>
      </c>
      <c r="I41" s="35"/>
    </row>
    <row r="42" spans="1:9" x14ac:dyDescent="0.25">
      <c r="A42" s="31">
        <v>37803</v>
      </c>
      <c r="B42" s="32"/>
      <c r="C42" s="33">
        <v>41.801980198019805</v>
      </c>
      <c r="D42" s="32"/>
      <c r="E42" s="32"/>
      <c r="F42" s="32"/>
      <c r="G42" s="27"/>
      <c r="H42" s="34" t="s">
        <v>61</v>
      </c>
      <c r="I42" s="35"/>
    </row>
    <row r="43" spans="1:9" x14ac:dyDescent="0.25">
      <c r="A43" s="31">
        <v>37834</v>
      </c>
      <c r="B43" s="32"/>
      <c r="C43" s="33">
        <v>41.801980198019805</v>
      </c>
      <c r="D43" s="32"/>
      <c r="E43" s="32"/>
      <c r="F43" s="32"/>
      <c r="G43" s="27"/>
      <c r="H43" s="34" t="s">
        <v>62</v>
      </c>
      <c r="I43" s="35"/>
    </row>
    <row r="44" spans="1:9" x14ac:dyDescent="0.25">
      <c r="A44" s="31">
        <v>37865</v>
      </c>
      <c r="B44" s="32"/>
      <c r="C44" s="33">
        <v>41.801980198019805</v>
      </c>
      <c r="D44" s="32"/>
      <c r="E44" s="32"/>
      <c r="F44" s="32"/>
      <c r="G44" s="27"/>
      <c r="H44" s="34" t="s">
        <v>63</v>
      </c>
      <c r="I44" s="35"/>
    </row>
    <row r="45" spans="1:9" x14ac:dyDescent="0.25">
      <c r="A45" s="31">
        <v>37895</v>
      </c>
      <c r="B45" s="32"/>
      <c r="C45" s="33">
        <v>43.980198019801982</v>
      </c>
      <c r="D45" s="32"/>
      <c r="E45" s="32"/>
      <c r="F45" s="32"/>
      <c r="G45" s="27"/>
      <c r="H45" s="36"/>
      <c r="I45" s="37"/>
    </row>
    <row r="46" spans="1:9" x14ac:dyDescent="0.25">
      <c r="A46" s="31">
        <v>37926</v>
      </c>
      <c r="B46" s="32"/>
      <c r="C46" s="33">
        <v>43.980198019801982</v>
      </c>
      <c r="D46" s="32"/>
      <c r="E46" s="32"/>
      <c r="F46" s="32"/>
      <c r="G46" s="27"/>
      <c r="H46" s="36"/>
      <c r="I46" s="37"/>
    </row>
    <row r="47" spans="1:9" x14ac:dyDescent="0.25">
      <c r="A47" s="31">
        <v>37956</v>
      </c>
      <c r="B47" s="32"/>
      <c r="C47" s="33">
        <v>43.980198019801982</v>
      </c>
      <c r="D47" s="32"/>
      <c r="E47" s="32"/>
      <c r="F47" s="32"/>
      <c r="G47" s="27"/>
      <c r="H47" s="36"/>
      <c r="I47" s="37"/>
    </row>
    <row r="48" spans="1:9" x14ac:dyDescent="0.25">
      <c r="A48" s="31">
        <v>37987</v>
      </c>
      <c r="B48" s="32"/>
      <c r="C48" s="33">
        <v>44.89855072463768</v>
      </c>
      <c r="D48" s="32"/>
      <c r="E48" s="32"/>
      <c r="F48" s="32"/>
      <c r="G48" s="27"/>
      <c r="H48" s="36"/>
      <c r="I48" s="37"/>
    </row>
    <row r="49" spans="1:9" x14ac:dyDescent="0.25">
      <c r="A49" s="31">
        <v>38018</v>
      </c>
      <c r="B49" s="32"/>
      <c r="C49" s="33">
        <v>44.89855072463768</v>
      </c>
      <c r="D49" s="32"/>
      <c r="E49" s="32"/>
      <c r="F49" s="32"/>
      <c r="G49" s="27"/>
      <c r="H49" s="36"/>
      <c r="I49" s="37"/>
    </row>
    <row r="50" spans="1:9" x14ac:dyDescent="0.25">
      <c r="A50" s="31">
        <v>38047</v>
      </c>
      <c r="B50" s="32"/>
      <c r="C50" s="33">
        <v>44.89855072463768</v>
      </c>
      <c r="D50" s="32"/>
      <c r="E50" s="32"/>
      <c r="F50" s="32"/>
      <c r="G50" s="27"/>
      <c r="H50" s="36"/>
      <c r="I50" s="37"/>
    </row>
    <row r="51" spans="1:9" x14ac:dyDescent="0.25">
      <c r="A51" s="31">
        <v>38078</v>
      </c>
      <c r="B51" s="32"/>
      <c r="C51" s="33">
        <v>45.304347826086953</v>
      </c>
      <c r="D51" s="32"/>
      <c r="E51" s="32"/>
      <c r="F51" s="32"/>
      <c r="G51" s="27"/>
      <c r="H51" s="36"/>
      <c r="I51" s="37"/>
    </row>
    <row r="52" spans="1:9" x14ac:dyDescent="0.25">
      <c r="A52" s="31">
        <v>38108</v>
      </c>
      <c r="B52" s="32"/>
      <c r="C52" s="33">
        <v>45.304347826086953</v>
      </c>
      <c r="D52" s="32"/>
      <c r="E52" s="32"/>
      <c r="F52" s="32"/>
      <c r="G52" s="27"/>
      <c r="H52" s="36"/>
      <c r="I52" s="37"/>
    </row>
    <row r="53" spans="1:9" x14ac:dyDescent="0.25">
      <c r="A53" s="31">
        <v>38139</v>
      </c>
      <c r="B53" s="32"/>
      <c r="C53" s="33">
        <v>45.304347826086953</v>
      </c>
      <c r="D53" s="32"/>
      <c r="E53" s="32"/>
      <c r="F53" s="32"/>
      <c r="G53" s="27"/>
      <c r="H53" s="36"/>
      <c r="I53" s="37"/>
    </row>
    <row r="54" spans="1:9" x14ac:dyDescent="0.25">
      <c r="A54" s="31">
        <v>38169</v>
      </c>
      <c r="B54" s="32"/>
      <c r="C54" s="33">
        <v>45.79710144927536</v>
      </c>
      <c r="D54" s="32"/>
      <c r="E54" s="32"/>
      <c r="F54" s="32"/>
      <c r="G54" s="27"/>
      <c r="H54" s="36"/>
      <c r="I54" s="37"/>
    </row>
    <row r="55" spans="1:9" x14ac:dyDescent="0.25">
      <c r="A55" s="31">
        <v>38200</v>
      </c>
      <c r="B55" s="32"/>
      <c r="C55" s="33">
        <v>45.79710144927536</v>
      </c>
      <c r="D55" s="32"/>
      <c r="E55" s="32"/>
      <c r="F55" s="32"/>
      <c r="G55" s="27"/>
      <c r="H55" s="36"/>
      <c r="I55" s="37"/>
    </row>
    <row r="56" spans="1:9" x14ac:dyDescent="0.25">
      <c r="A56" s="31">
        <v>38231</v>
      </c>
      <c r="B56" s="32"/>
      <c r="C56" s="33">
        <v>45.79710144927536</v>
      </c>
      <c r="D56" s="32"/>
      <c r="E56" s="32"/>
      <c r="F56" s="32"/>
      <c r="G56" s="27"/>
      <c r="H56" s="36"/>
      <c r="I56" s="37"/>
    </row>
    <row r="57" spans="1:9" x14ac:dyDescent="0.25">
      <c r="A57" s="31">
        <v>38261</v>
      </c>
      <c r="B57" s="32"/>
      <c r="C57" s="33">
        <v>49.19806763285024</v>
      </c>
      <c r="D57" s="32"/>
      <c r="E57" s="32"/>
      <c r="F57" s="32"/>
      <c r="G57" s="27"/>
      <c r="H57" s="36"/>
      <c r="I57" s="37"/>
    </row>
    <row r="58" spans="1:9" x14ac:dyDescent="0.25">
      <c r="A58" s="31">
        <v>38292</v>
      </c>
      <c r="B58" s="32"/>
      <c r="C58" s="33">
        <v>49.19806763285024</v>
      </c>
      <c r="D58" s="32"/>
      <c r="E58" s="32"/>
      <c r="F58" s="32"/>
      <c r="G58" s="27"/>
      <c r="H58" s="36"/>
      <c r="I58" s="37"/>
    </row>
    <row r="59" spans="1:9" x14ac:dyDescent="0.25">
      <c r="A59" s="31">
        <v>38322</v>
      </c>
      <c r="B59" s="32"/>
      <c r="C59" s="33">
        <v>49.19806763285024</v>
      </c>
      <c r="D59" s="32"/>
      <c r="E59" s="32"/>
      <c r="F59" s="32"/>
      <c r="G59" s="27"/>
      <c r="H59" s="36"/>
      <c r="I59" s="37"/>
    </row>
    <row r="60" spans="1:9" x14ac:dyDescent="0.25">
      <c r="A60" s="31">
        <v>38353</v>
      </c>
      <c r="B60" s="32"/>
      <c r="C60" s="33">
        <v>51.39622641509434</v>
      </c>
      <c r="D60" s="32"/>
      <c r="E60" s="32"/>
      <c r="F60" s="32"/>
      <c r="G60" s="27"/>
      <c r="H60" s="36"/>
      <c r="I60" s="37"/>
    </row>
    <row r="61" spans="1:9" x14ac:dyDescent="0.25">
      <c r="A61" s="31">
        <v>38384</v>
      </c>
      <c r="B61" s="32"/>
      <c r="C61" s="33">
        <v>51.39622641509434</v>
      </c>
      <c r="D61" s="32"/>
      <c r="E61" s="32"/>
      <c r="F61" s="32"/>
      <c r="G61" s="27"/>
      <c r="H61" s="36"/>
      <c r="I61" s="37"/>
    </row>
    <row r="62" spans="1:9" x14ac:dyDescent="0.25">
      <c r="A62" s="31">
        <v>38412</v>
      </c>
      <c r="B62" s="32"/>
      <c r="C62" s="33">
        <v>51.39622641509434</v>
      </c>
      <c r="D62" s="32"/>
      <c r="E62" s="32"/>
      <c r="F62" s="32"/>
      <c r="G62" s="27"/>
      <c r="H62" s="36"/>
      <c r="I62" s="37"/>
    </row>
    <row r="63" spans="1:9" x14ac:dyDescent="0.25">
      <c r="A63" s="31">
        <v>38443</v>
      </c>
      <c r="B63" s="32"/>
      <c r="C63" s="33">
        <v>51.198113207547166</v>
      </c>
      <c r="D63" s="32"/>
      <c r="E63" s="32"/>
      <c r="F63" s="32"/>
      <c r="G63" s="27"/>
      <c r="H63" s="36"/>
      <c r="I63" s="37"/>
    </row>
    <row r="64" spans="1:9" x14ac:dyDescent="0.25">
      <c r="A64" s="31">
        <v>38473</v>
      </c>
      <c r="B64" s="32"/>
      <c r="C64" s="33">
        <v>51.198113207547166</v>
      </c>
      <c r="D64" s="32"/>
      <c r="E64" s="32"/>
      <c r="F64" s="32"/>
      <c r="G64" s="27"/>
      <c r="H64" s="36"/>
      <c r="I64" s="37"/>
    </row>
    <row r="65" spans="1:9" x14ac:dyDescent="0.25">
      <c r="A65" s="31">
        <v>38504</v>
      </c>
      <c r="B65" s="32"/>
      <c r="C65" s="33">
        <v>51.198113207547166</v>
      </c>
      <c r="D65" s="32"/>
      <c r="E65" s="32"/>
      <c r="F65" s="32"/>
      <c r="G65" s="27"/>
      <c r="H65" s="36"/>
      <c r="I65" s="37"/>
    </row>
    <row r="66" spans="1:9" x14ac:dyDescent="0.25">
      <c r="A66" s="31">
        <v>38534</v>
      </c>
      <c r="B66" s="32"/>
      <c r="C66" s="33">
        <v>52.10377358490566</v>
      </c>
      <c r="D66" s="32"/>
      <c r="E66" s="32"/>
      <c r="F66" s="32"/>
      <c r="G66" s="27"/>
      <c r="H66" s="36"/>
      <c r="I66" s="37"/>
    </row>
    <row r="67" spans="1:9" x14ac:dyDescent="0.25">
      <c r="A67" s="31">
        <v>38565</v>
      </c>
      <c r="B67" s="32"/>
      <c r="C67" s="33">
        <v>52.10377358490566</v>
      </c>
      <c r="D67" s="32"/>
      <c r="E67" s="32"/>
      <c r="F67" s="32"/>
      <c r="G67" s="27"/>
      <c r="H67" s="36"/>
      <c r="I67" s="37"/>
    </row>
    <row r="68" spans="1:9" x14ac:dyDescent="0.25">
      <c r="A68" s="31">
        <v>38596</v>
      </c>
      <c r="B68" s="32"/>
      <c r="C68" s="33">
        <v>52.10377358490566</v>
      </c>
      <c r="D68" s="32"/>
      <c r="E68" s="32"/>
      <c r="F68" s="32"/>
      <c r="G68" s="27"/>
      <c r="H68" s="36"/>
      <c r="I68" s="37"/>
    </row>
    <row r="69" spans="1:9" x14ac:dyDescent="0.25">
      <c r="A69" s="31">
        <v>38626</v>
      </c>
      <c r="B69" s="32"/>
      <c r="C69" s="33">
        <v>54.60377358490566</v>
      </c>
      <c r="D69" s="32"/>
      <c r="E69" s="32"/>
      <c r="F69" s="32"/>
      <c r="G69" s="27"/>
      <c r="H69" s="36"/>
      <c r="I69" s="37"/>
    </row>
    <row r="70" spans="1:9" x14ac:dyDescent="0.25">
      <c r="A70" s="31">
        <v>38657</v>
      </c>
      <c r="B70" s="32"/>
      <c r="C70" s="33">
        <v>54.60377358490566</v>
      </c>
      <c r="D70" s="32"/>
      <c r="E70" s="32"/>
      <c r="F70" s="32"/>
      <c r="G70" s="27"/>
      <c r="H70" s="36"/>
      <c r="I70" s="37"/>
    </row>
    <row r="71" spans="1:9" x14ac:dyDescent="0.25">
      <c r="A71" s="31">
        <v>38687</v>
      </c>
      <c r="B71" s="32"/>
      <c r="C71" s="33">
        <v>54.599078341013822</v>
      </c>
      <c r="D71" s="32"/>
      <c r="E71" s="32"/>
      <c r="F71" s="32"/>
      <c r="G71" s="27"/>
      <c r="H71" s="36"/>
      <c r="I71" s="37"/>
    </row>
    <row r="72" spans="1:9" x14ac:dyDescent="0.25">
      <c r="A72" s="31">
        <v>38718</v>
      </c>
      <c r="B72" s="32"/>
      <c r="C72" s="33">
        <v>58.10138248847926</v>
      </c>
      <c r="D72" s="32"/>
      <c r="E72" s="32"/>
      <c r="F72" s="32"/>
      <c r="G72" s="27"/>
      <c r="H72" s="36"/>
      <c r="I72" s="37"/>
    </row>
    <row r="73" spans="1:9" x14ac:dyDescent="0.25">
      <c r="A73" s="31">
        <v>38749</v>
      </c>
      <c r="B73" s="32"/>
      <c r="C73" s="33">
        <v>58.10138248847926</v>
      </c>
      <c r="D73" s="32"/>
      <c r="E73" s="32"/>
      <c r="F73" s="32"/>
      <c r="G73" s="27"/>
      <c r="H73" s="36"/>
      <c r="I73" s="37"/>
    </row>
    <row r="74" spans="1:9" x14ac:dyDescent="0.25">
      <c r="A74" s="31">
        <v>38777</v>
      </c>
      <c r="B74" s="32"/>
      <c r="C74" s="33">
        <v>58.10138248847926</v>
      </c>
      <c r="D74" s="32"/>
      <c r="E74" s="32"/>
      <c r="F74" s="32"/>
      <c r="G74" s="27"/>
      <c r="H74" s="36"/>
      <c r="I74" s="37"/>
    </row>
    <row r="75" spans="1:9" x14ac:dyDescent="0.25">
      <c r="A75" s="31">
        <v>38808</v>
      </c>
      <c r="B75" s="32"/>
      <c r="C75" s="33">
        <v>58.9</v>
      </c>
      <c r="D75" s="32"/>
      <c r="E75" s="32"/>
      <c r="F75" s="32"/>
      <c r="G75" s="27"/>
      <c r="H75" s="36"/>
      <c r="I75" s="37"/>
    </row>
    <row r="76" spans="1:9" x14ac:dyDescent="0.25">
      <c r="A76" s="31">
        <v>38838</v>
      </c>
      <c r="B76" s="32"/>
      <c r="C76" s="33">
        <v>58.9</v>
      </c>
      <c r="D76" s="32"/>
      <c r="E76" s="32"/>
      <c r="F76" s="32"/>
      <c r="G76" s="27"/>
      <c r="H76" s="36"/>
      <c r="I76" s="37"/>
    </row>
    <row r="77" spans="1:9" x14ac:dyDescent="0.25">
      <c r="A77" s="31">
        <v>38869</v>
      </c>
      <c r="B77" s="32"/>
      <c r="C77" s="33">
        <v>58.9</v>
      </c>
      <c r="D77" s="32"/>
      <c r="E77" s="32"/>
      <c r="F77" s="32"/>
      <c r="G77" s="27"/>
      <c r="H77" s="36"/>
      <c r="I77" s="37"/>
    </row>
    <row r="78" spans="1:9" x14ac:dyDescent="0.25">
      <c r="A78" s="31">
        <v>38899</v>
      </c>
      <c r="B78" s="32"/>
      <c r="C78" s="33">
        <v>60.4</v>
      </c>
      <c r="D78" s="32"/>
      <c r="E78" s="32"/>
      <c r="F78" s="32"/>
      <c r="G78" s="27"/>
      <c r="H78" s="36"/>
      <c r="I78" s="37"/>
    </row>
    <row r="79" spans="1:9" x14ac:dyDescent="0.25">
      <c r="A79" s="31">
        <v>38930</v>
      </c>
      <c r="B79" s="32"/>
      <c r="C79" s="33">
        <v>60.4</v>
      </c>
      <c r="D79" s="32"/>
      <c r="E79" s="32"/>
      <c r="F79" s="32"/>
      <c r="G79" s="27"/>
      <c r="H79" s="36"/>
      <c r="I79" s="37"/>
    </row>
    <row r="80" spans="1:9" x14ac:dyDescent="0.25">
      <c r="A80" s="31">
        <v>38961</v>
      </c>
      <c r="B80" s="32"/>
      <c r="C80" s="33">
        <v>60.4</v>
      </c>
      <c r="D80" s="32"/>
      <c r="E80" s="32"/>
      <c r="F80" s="32"/>
      <c r="G80" s="27"/>
      <c r="H80" s="36"/>
      <c r="I80" s="37"/>
    </row>
    <row r="81" spans="1:9" x14ac:dyDescent="0.25">
      <c r="A81" s="31">
        <v>38991</v>
      </c>
      <c r="B81" s="32"/>
      <c r="C81" s="33">
        <v>65.2</v>
      </c>
      <c r="D81" s="32"/>
      <c r="E81" s="32"/>
      <c r="F81" s="32"/>
      <c r="G81" s="27"/>
      <c r="H81" s="36"/>
      <c r="I81" s="37"/>
    </row>
    <row r="82" spans="1:9" x14ac:dyDescent="0.25">
      <c r="A82" s="31">
        <v>39022</v>
      </c>
      <c r="B82" s="32"/>
      <c r="C82" s="33">
        <v>65.2</v>
      </c>
      <c r="D82" s="32"/>
      <c r="E82" s="32"/>
      <c r="F82" s="32"/>
      <c r="G82" s="27"/>
      <c r="H82" s="36"/>
      <c r="I82" s="37"/>
    </row>
    <row r="83" spans="1:9" x14ac:dyDescent="0.25">
      <c r="A83" s="31">
        <v>39052</v>
      </c>
      <c r="B83" s="32"/>
      <c r="C83" s="33">
        <v>65.2</v>
      </c>
      <c r="D83" s="32"/>
      <c r="E83" s="32"/>
      <c r="F83" s="32"/>
      <c r="G83" s="27"/>
      <c r="H83" s="36"/>
      <c r="I83" s="37"/>
    </row>
    <row r="84" spans="1:9" x14ac:dyDescent="0.25">
      <c r="A84" s="31">
        <v>39083</v>
      </c>
      <c r="B84" s="32"/>
      <c r="C84" s="33">
        <v>68.8</v>
      </c>
      <c r="D84" s="32"/>
      <c r="E84" s="32"/>
      <c r="F84" s="32"/>
      <c r="G84" s="27"/>
      <c r="H84" s="36"/>
      <c r="I84" s="37"/>
    </row>
    <row r="85" spans="1:9" x14ac:dyDescent="0.25">
      <c r="A85" s="31">
        <v>39114</v>
      </c>
      <c r="B85" s="32"/>
      <c r="C85" s="33">
        <v>68.8</v>
      </c>
      <c r="D85" s="32"/>
      <c r="E85" s="32"/>
      <c r="F85" s="32"/>
      <c r="G85" s="27"/>
      <c r="H85" s="36"/>
      <c r="I85" s="37"/>
    </row>
    <row r="86" spans="1:9" x14ac:dyDescent="0.25">
      <c r="A86" s="31">
        <v>39142</v>
      </c>
      <c r="B86" s="32"/>
      <c r="C86" s="33">
        <v>68.8</v>
      </c>
      <c r="D86" s="32"/>
      <c r="E86" s="32"/>
      <c r="F86" s="32"/>
      <c r="G86" s="27"/>
      <c r="H86" s="36"/>
      <c r="I86" s="37"/>
    </row>
    <row r="87" spans="1:9" x14ac:dyDescent="0.25">
      <c r="A87" s="31">
        <v>39173</v>
      </c>
      <c r="B87" s="38"/>
      <c r="C87" s="33">
        <v>70.2</v>
      </c>
      <c r="D87" s="32"/>
      <c r="E87" s="32"/>
      <c r="F87" s="32"/>
      <c r="G87" s="27"/>
      <c r="H87" s="36"/>
      <c r="I87" s="37"/>
    </row>
    <row r="88" spans="1:9" x14ac:dyDescent="0.25">
      <c r="A88" s="31">
        <v>39203</v>
      </c>
      <c r="B88" s="39"/>
      <c r="C88" s="33">
        <v>70.2</v>
      </c>
      <c r="D88" s="32"/>
      <c r="E88" s="32"/>
      <c r="F88" s="32"/>
      <c r="G88" s="27"/>
      <c r="H88" s="36"/>
      <c r="I88" s="37"/>
    </row>
    <row r="89" spans="1:9" x14ac:dyDescent="0.25">
      <c r="A89" s="31">
        <v>39234</v>
      </c>
      <c r="B89" s="38"/>
      <c r="C89" s="33">
        <v>70.2</v>
      </c>
      <c r="D89" s="38"/>
      <c r="E89" s="32"/>
      <c r="F89" s="32"/>
      <c r="G89" s="27"/>
      <c r="H89" s="36"/>
      <c r="I89" s="37"/>
    </row>
    <row r="90" spans="1:9" x14ac:dyDescent="0.25">
      <c r="A90" s="31">
        <v>39264</v>
      </c>
      <c r="B90" s="39"/>
      <c r="C90" s="33">
        <v>71.099999999999994</v>
      </c>
      <c r="D90" s="38"/>
      <c r="E90" s="32"/>
      <c r="F90" s="32"/>
      <c r="G90" s="27"/>
      <c r="H90" s="36"/>
      <c r="I90" s="37"/>
    </row>
    <row r="91" spans="1:9" x14ac:dyDescent="0.25">
      <c r="A91" s="31">
        <v>39295</v>
      </c>
      <c r="B91" s="39"/>
      <c r="C91" s="33">
        <v>71.099999999999994</v>
      </c>
      <c r="D91" s="38"/>
      <c r="E91" s="32"/>
      <c r="F91" s="32"/>
      <c r="G91" s="27"/>
      <c r="H91" s="36"/>
      <c r="I91" s="37"/>
    </row>
    <row r="92" spans="1:9" x14ac:dyDescent="0.25">
      <c r="A92" s="31">
        <v>39326</v>
      </c>
      <c r="B92" s="39"/>
      <c r="C92" s="33">
        <v>71.099999999999994</v>
      </c>
      <c r="D92" s="38"/>
      <c r="E92" s="32"/>
      <c r="F92" s="32"/>
      <c r="G92" s="27"/>
      <c r="H92" s="36"/>
      <c r="I92" s="37"/>
    </row>
    <row r="93" spans="1:9" x14ac:dyDescent="0.25">
      <c r="A93" s="31">
        <v>39356</v>
      </c>
      <c r="B93" s="39"/>
      <c r="C93" s="33">
        <v>76</v>
      </c>
      <c r="D93" s="38"/>
      <c r="E93" s="32"/>
      <c r="F93" s="32"/>
      <c r="G93" s="27"/>
      <c r="H93" s="36"/>
      <c r="I93" s="37"/>
    </row>
    <row r="94" spans="1:9" x14ac:dyDescent="0.25">
      <c r="A94" s="31">
        <v>39387</v>
      </c>
      <c r="B94" s="39"/>
      <c r="C94" s="33">
        <v>76</v>
      </c>
      <c r="D94" s="38"/>
      <c r="E94" s="32"/>
      <c r="F94" s="32"/>
      <c r="G94" s="27"/>
      <c r="H94" s="36"/>
      <c r="I94" s="37"/>
    </row>
    <row r="95" spans="1:9" x14ac:dyDescent="0.25">
      <c r="A95" s="31">
        <v>39417</v>
      </c>
      <c r="B95" s="39"/>
      <c r="C95" s="33">
        <v>76</v>
      </c>
      <c r="D95" s="38"/>
      <c r="E95" s="32"/>
      <c r="F95" s="32"/>
      <c r="G95" s="27"/>
      <c r="H95" s="36"/>
      <c r="I95" s="37"/>
    </row>
    <row r="96" spans="1:9" x14ac:dyDescent="0.25">
      <c r="A96" s="31">
        <v>39448</v>
      </c>
      <c r="B96" s="39"/>
      <c r="C96" s="33">
        <v>78.599999999999994</v>
      </c>
      <c r="D96" s="38"/>
      <c r="E96" s="32"/>
      <c r="F96" s="32"/>
      <c r="G96" s="27"/>
      <c r="H96" s="36"/>
      <c r="I96" s="37"/>
    </row>
    <row r="97" spans="1:9" x14ac:dyDescent="0.25">
      <c r="A97" s="31">
        <v>39479</v>
      </c>
      <c r="B97" s="39"/>
      <c r="C97" s="33">
        <v>78.599999999999994</v>
      </c>
      <c r="D97" s="38"/>
      <c r="E97" s="32"/>
      <c r="F97" s="32"/>
      <c r="G97" s="27"/>
      <c r="H97" s="36"/>
      <c r="I97" s="37"/>
    </row>
    <row r="98" spans="1:9" x14ac:dyDescent="0.25">
      <c r="A98" s="31">
        <v>39508</v>
      </c>
      <c r="B98" s="39"/>
      <c r="C98" s="33">
        <v>78.599999999999994</v>
      </c>
      <c r="D98" s="40"/>
      <c r="E98" s="32"/>
      <c r="F98" s="32"/>
      <c r="G98" s="27"/>
      <c r="H98" s="36"/>
      <c r="I98" s="37"/>
    </row>
    <row r="99" spans="1:9" x14ac:dyDescent="0.25">
      <c r="A99" s="31">
        <v>39539</v>
      </c>
      <c r="B99" s="39"/>
      <c r="C99" s="33">
        <v>79.396039603960389</v>
      </c>
      <c r="D99" s="40"/>
      <c r="E99" s="32"/>
      <c r="F99" s="32"/>
      <c r="G99" s="27"/>
      <c r="H99" s="36"/>
      <c r="I99" s="37"/>
    </row>
    <row r="100" spans="1:9" x14ac:dyDescent="0.25">
      <c r="A100" s="31">
        <v>39569</v>
      </c>
      <c r="B100" s="39"/>
      <c r="C100" s="33">
        <v>79.396039603960389</v>
      </c>
      <c r="D100" s="40"/>
      <c r="E100" s="32"/>
      <c r="F100" s="32"/>
      <c r="G100" s="27"/>
      <c r="H100" s="36"/>
      <c r="I100" s="37"/>
    </row>
    <row r="101" spans="1:9" x14ac:dyDescent="0.25">
      <c r="A101" s="31">
        <v>39600</v>
      </c>
      <c r="B101" s="39"/>
      <c r="C101" s="33">
        <v>29.399339933993399</v>
      </c>
      <c r="D101" s="40"/>
      <c r="E101" s="32"/>
      <c r="F101" s="32"/>
      <c r="G101" s="27"/>
      <c r="H101" s="36"/>
      <c r="I101" s="37"/>
    </row>
    <row r="102" spans="1:9" x14ac:dyDescent="0.25">
      <c r="A102" s="31">
        <v>39630</v>
      </c>
      <c r="B102" s="39"/>
      <c r="C102" s="33">
        <v>34.402640264026402</v>
      </c>
      <c r="D102" s="40"/>
      <c r="E102" s="32"/>
      <c r="F102" s="32"/>
      <c r="G102" s="27"/>
      <c r="H102" s="36"/>
      <c r="I102" s="37"/>
    </row>
    <row r="103" spans="1:9" x14ac:dyDescent="0.25">
      <c r="A103" s="31">
        <v>39661</v>
      </c>
      <c r="B103" s="39"/>
      <c r="C103" s="33">
        <v>34.402640264026402</v>
      </c>
      <c r="D103" s="40"/>
      <c r="E103" s="32"/>
      <c r="F103" s="32"/>
      <c r="G103" s="27"/>
      <c r="H103" s="36"/>
      <c r="I103" s="37"/>
    </row>
    <row r="104" spans="1:9" x14ac:dyDescent="0.25">
      <c r="A104" s="31">
        <v>39692</v>
      </c>
      <c r="B104" s="39"/>
      <c r="C104" s="33">
        <v>34.402640264026402</v>
      </c>
      <c r="D104" s="40"/>
      <c r="E104" s="32"/>
      <c r="F104" s="32"/>
      <c r="G104" s="27"/>
      <c r="H104" s="36"/>
      <c r="I104" s="37"/>
    </row>
    <row r="105" spans="1:9" x14ac:dyDescent="0.25">
      <c r="A105" s="31">
        <v>39722</v>
      </c>
      <c r="B105" s="39"/>
      <c r="C105" s="33">
        <v>40.600660066006604</v>
      </c>
      <c r="D105" s="40"/>
      <c r="E105" s="32"/>
      <c r="F105" s="32"/>
      <c r="G105" s="27"/>
      <c r="H105" s="36"/>
      <c r="I105" s="37"/>
    </row>
    <row r="106" spans="1:9" x14ac:dyDescent="0.25">
      <c r="A106" s="31">
        <v>39753</v>
      </c>
      <c r="B106" s="39"/>
      <c r="C106" s="33">
        <v>40.600660066006604</v>
      </c>
      <c r="D106" s="40"/>
      <c r="E106" s="32"/>
      <c r="F106" s="32"/>
      <c r="G106" s="27"/>
      <c r="H106" s="36"/>
      <c r="I106" s="37"/>
    </row>
    <row r="107" spans="1:9" x14ac:dyDescent="0.25">
      <c r="A107" s="31">
        <v>39783</v>
      </c>
      <c r="B107" s="39"/>
      <c r="C107" s="33">
        <v>40.600660066006604</v>
      </c>
      <c r="D107" s="40"/>
      <c r="E107" s="32"/>
      <c r="F107" s="32"/>
      <c r="G107" s="27"/>
      <c r="H107" s="36"/>
      <c r="I107" s="37"/>
    </row>
    <row r="108" spans="1:9" x14ac:dyDescent="0.25">
      <c r="A108" s="31">
        <v>39814</v>
      </c>
      <c r="B108" s="39"/>
      <c r="C108" s="33">
        <v>40.600660066006604</v>
      </c>
      <c r="D108" s="40"/>
      <c r="E108" s="32"/>
      <c r="F108" s="32"/>
      <c r="G108" s="27"/>
      <c r="H108" s="36"/>
      <c r="I108" s="37"/>
    </row>
    <row r="109" spans="1:9" x14ac:dyDescent="0.25">
      <c r="A109" s="31">
        <v>39845</v>
      </c>
      <c r="B109" s="39"/>
      <c r="C109" s="33">
        <v>40.600660066006604</v>
      </c>
      <c r="D109" s="40"/>
      <c r="E109" s="32"/>
      <c r="F109" s="32"/>
      <c r="G109" s="27"/>
      <c r="H109" s="36"/>
      <c r="I109" s="37"/>
    </row>
    <row r="110" spans="1:9" x14ac:dyDescent="0.25">
      <c r="A110" s="31">
        <v>39873</v>
      </c>
      <c r="B110" s="39"/>
      <c r="C110" s="33">
        <v>46.80193236714976</v>
      </c>
      <c r="D110" s="39"/>
      <c r="E110" s="32"/>
      <c r="F110" s="32"/>
      <c r="G110" s="27"/>
      <c r="H110" s="36"/>
      <c r="I110" s="37"/>
    </row>
    <row r="111" spans="1:9" x14ac:dyDescent="0.25">
      <c r="A111" s="31">
        <v>39904</v>
      </c>
      <c r="B111" s="39"/>
      <c r="C111" s="33">
        <v>46.80193236714976</v>
      </c>
      <c r="D111" s="39"/>
      <c r="E111" s="32"/>
      <c r="F111" s="32"/>
      <c r="G111" s="27"/>
      <c r="H111" s="36"/>
      <c r="I111" s="37"/>
    </row>
    <row r="112" spans="1:9" x14ac:dyDescent="0.25">
      <c r="A112" s="31">
        <v>39934</v>
      </c>
      <c r="B112" s="39"/>
      <c r="C112" s="33">
        <v>47.297906602254429</v>
      </c>
      <c r="D112" s="39"/>
      <c r="E112" s="32"/>
      <c r="F112" s="32"/>
      <c r="G112" s="27"/>
      <c r="H112" s="36"/>
      <c r="I112" s="37"/>
    </row>
    <row r="113" spans="1:9" x14ac:dyDescent="0.25">
      <c r="A113" s="31">
        <v>39965</v>
      </c>
      <c r="B113" s="39"/>
      <c r="C113" s="33">
        <v>47.297906602254429</v>
      </c>
      <c r="D113" s="39"/>
      <c r="E113" s="32"/>
      <c r="F113" s="32"/>
      <c r="G113" s="27"/>
      <c r="H113" s="36"/>
      <c r="I113" s="37"/>
    </row>
    <row r="114" spans="1:9" x14ac:dyDescent="0.25">
      <c r="A114" s="31">
        <v>39995</v>
      </c>
      <c r="B114" s="39"/>
      <c r="C114" s="33">
        <v>50.003220611916262</v>
      </c>
      <c r="D114" s="39"/>
      <c r="E114" s="32"/>
      <c r="F114" s="32"/>
      <c r="G114" s="27"/>
      <c r="H114" s="36"/>
      <c r="I114" s="37"/>
    </row>
    <row r="115" spans="1:9" x14ac:dyDescent="0.25">
      <c r="A115" s="31">
        <v>40026</v>
      </c>
      <c r="B115" s="39"/>
      <c r="C115" s="33">
        <v>50.003220611916262</v>
      </c>
      <c r="D115" s="39"/>
      <c r="E115" s="32"/>
      <c r="F115" s="32"/>
      <c r="G115" s="27"/>
      <c r="H115" s="36"/>
      <c r="I115" s="37"/>
    </row>
    <row r="116" spans="1:9" x14ac:dyDescent="0.25">
      <c r="A116" s="31">
        <v>40057</v>
      </c>
      <c r="B116" s="39"/>
      <c r="C116" s="33">
        <v>50.003220611916262</v>
      </c>
      <c r="D116" s="39"/>
      <c r="E116" s="32"/>
      <c r="F116" s="32"/>
      <c r="G116" s="27"/>
      <c r="H116" s="36"/>
      <c r="I116" s="37"/>
    </row>
    <row r="117" spans="1:9" x14ac:dyDescent="0.25">
      <c r="A117" s="31">
        <v>40087</v>
      </c>
      <c r="B117" s="39"/>
      <c r="C117" s="33">
        <v>61.597423510466989</v>
      </c>
      <c r="D117" s="39"/>
      <c r="E117" s="32"/>
      <c r="F117" s="32"/>
      <c r="G117" s="27"/>
      <c r="H117" s="36"/>
      <c r="I117" s="37"/>
    </row>
    <row r="118" spans="1:9" x14ac:dyDescent="0.25">
      <c r="A118" s="31">
        <v>40118</v>
      </c>
      <c r="B118" s="39"/>
      <c r="C118" s="33">
        <v>61.597423510466989</v>
      </c>
      <c r="D118" s="39"/>
      <c r="E118" s="32"/>
      <c r="F118" s="32"/>
      <c r="G118" s="27"/>
      <c r="H118" s="36"/>
      <c r="I118" s="37"/>
    </row>
    <row r="119" spans="1:9" x14ac:dyDescent="0.25">
      <c r="A119" s="31">
        <v>40148</v>
      </c>
      <c r="B119" s="39"/>
      <c r="C119" s="33">
        <v>61.597423510466989</v>
      </c>
      <c r="D119" s="39"/>
      <c r="E119" s="32"/>
      <c r="F119" s="32"/>
      <c r="G119" s="27"/>
      <c r="H119" s="36"/>
      <c r="I119" s="37"/>
    </row>
    <row r="120" spans="1:9" x14ac:dyDescent="0.25">
      <c r="A120" s="31">
        <v>40179</v>
      </c>
      <c r="B120" s="39"/>
      <c r="C120" s="33">
        <v>61.597423510466989</v>
      </c>
      <c r="D120" s="39"/>
      <c r="E120" s="32"/>
      <c r="F120" s="32"/>
      <c r="G120" s="27"/>
      <c r="H120" s="36"/>
      <c r="I120" s="37"/>
    </row>
    <row r="121" spans="1:9" x14ac:dyDescent="0.25">
      <c r="A121" s="31">
        <v>40210</v>
      </c>
      <c r="B121" s="39"/>
      <c r="C121" s="33">
        <v>71.001610305958138</v>
      </c>
      <c r="D121" s="39"/>
      <c r="E121" s="32"/>
      <c r="F121" s="32"/>
      <c r="G121" s="27"/>
      <c r="H121" s="36"/>
      <c r="I121" s="37"/>
    </row>
    <row r="122" spans="1:9" x14ac:dyDescent="0.25">
      <c r="A122" s="31">
        <v>40238</v>
      </c>
      <c r="B122" s="39"/>
      <c r="C122" s="33">
        <v>71</v>
      </c>
      <c r="D122" s="39"/>
      <c r="E122" s="32"/>
      <c r="F122" s="32"/>
      <c r="G122" s="27"/>
      <c r="H122" s="36"/>
      <c r="I122" s="37"/>
    </row>
    <row r="123" spans="1:9" x14ac:dyDescent="0.25">
      <c r="A123" s="31">
        <v>40269</v>
      </c>
      <c r="B123" s="39"/>
      <c r="C123" s="33">
        <v>34.799999999999997</v>
      </c>
      <c r="D123" s="39"/>
      <c r="E123" s="32"/>
      <c r="F123" s="32"/>
      <c r="G123" s="27"/>
      <c r="H123" s="36"/>
      <c r="I123" s="37"/>
    </row>
    <row r="124" spans="1:9" x14ac:dyDescent="0.25">
      <c r="A124" s="31">
        <v>40299</v>
      </c>
      <c r="B124" s="39"/>
      <c r="C124" s="33">
        <v>34.799999999999997</v>
      </c>
      <c r="D124" s="39"/>
      <c r="E124" s="32"/>
      <c r="F124" s="32"/>
      <c r="G124" s="27"/>
      <c r="H124" s="36"/>
      <c r="I124" s="37"/>
    </row>
    <row r="125" spans="1:9" x14ac:dyDescent="0.25">
      <c r="A125" s="31">
        <v>40330</v>
      </c>
      <c r="B125" s="39"/>
      <c r="C125" s="33">
        <v>34.799999999999997</v>
      </c>
      <c r="D125" s="39"/>
      <c r="E125" s="32"/>
      <c r="F125" s="32"/>
      <c r="G125" s="27"/>
      <c r="H125" s="36"/>
      <c r="I125" s="37"/>
    </row>
    <row r="126" spans="1:9" x14ac:dyDescent="0.25">
      <c r="A126" s="31">
        <v>40360</v>
      </c>
      <c r="B126" s="39"/>
      <c r="C126" s="33">
        <v>34.799999999999997</v>
      </c>
      <c r="D126" s="39"/>
      <c r="E126" s="32"/>
      <c r="F126" s="32"/>
      <c r="G126" s="27"/>
      <c r="H126" s="36"/>
      <c r="I126" s="37"/>
    </row>
    <row r="127" spans="1:9" x14ac:dyDescent="0.25">
      <c r="A127" s="31">
        <v>40391</v>
      </c>
      <c r="B127" s="39"/>
      <c r="C127" s="33">
        <v>35.1</v>
      </c>
      <c r="D127" s="39"/>
      <c r="E127" s="32"/>
      <c r="F127" s="32"/>
      <c r="G127" s="27"/>
      <c r="H127" s="36"/>
      <c r="I127" s="37"/>
    </row>
    <row r="128" spans="1:9" x14ac:dyDescent="0.25">
      <c r="A128" s="31">
        <v>40422</v>
      </c>
      <c r="B128" s="39"/>
      <c r="C128" s="33">
        <v>35.1</v>
      </c>
      <c r="D128" s="39"/>
      <c r="E128" s="32"/>
      <c r="F128" s="32"/>
      <c r="G128" s="27"/>
      <c r="H128" s="36"/>
      <c r="I128" s="37"/>
    </row>
    <row r="129" spans="1:9" x14ac:dyDescent="0.25">
      <c r="A129" s="31">
        <v>40452</v>
      </c>
      <c r="B129" s="39"/>
      <c r="C129" s="33">
        <v>39.799999999999997</v>
      </c>
      <c r="D129" s="39"/>
      <c r="E129" s="32"/>
      <c r="F129" s="32"/>
      <c r="G129" s="27"/>
      <c r="H129" s="36"/>
      <c r="I129" s="37"/>
    </row>
    <row r="130" spans="1:9" x14ac:dyDescent="0.25">
      <c r="A130" s="31">
        <v>40483</v>
      </c>
      <c r="B130" s="39"/>
      <c r="C130" s="33">
        <v>39.799999999999997</v>
      </c>
      <c r="D130" s="39"/>
      <c r="E130" s="32"/>
      <c r="F130" s="32"/>
      <c r="G130" s="27"/>
      <c r="H130" s="36"/>
      <c r="I130" s="37"/>
    </row>
    <row r="131" spans="1:9" x14ac:dyDescent="0.25">
      <c r="A131" s="31">
        <v>40513</v>
      </c>
      <c r="B131" s="39"/>
      <c r="C131" s="33">
        <v>39.799999999999997</v>
      </c>
      <c r="D131" s="39"/>
      <c r="E131" s="32"/>
      <c r="F131" s="32"/>
      <c r="G131" s="27"/>
      <c r="H131" s="36"/>
      <c r="I131" s="37"/>
    </row>
    <row r="132" spans="1:9" x14ac:dyDescent="0.25">
      <c r="A132" s="31">
        <v>40544</v>
      </c>
      <c r="B132" s="39"/>
      <c r="C132" s="33">
        <v>43</v>
      </c>
      <c r="D132" s="39"/>
      <c r="E132" s="32"/>
      <c r="F132" s="32"/>
      <c r="G132" s="27"/>
      <c r="H132" s="36"/>
      <c r="I132" s="37"/>
    </row>
    <row r="133" spans="1:9" x14ac:dyDescent="0.25">
      <c r="A133" s="31">
        <v>40575</v>
      </c>
      <c r="B133" s="39"/>
      <c r="C133" s="33">
        <v>43</v>
      </c>
      <c r="D133" s="39"/>
      <c r="E133" s="32"/>
      <c r="F133" s="32"/>
      <c r="G133" s="27"/>
      <c r="H133" s="36"/>
      <c r="I133" s="37"/>
    </row>
    <row r="134" spans="1:9" x14ac:dyDescent="0.25">
      <c r="A134" s="31">
        <v>40603</v>
      </c>
      <c r="B134" s="39"/>
      <c r="C134" s="33">
        <v>43</v>
      </c>
      <c r="D134" s="39"/>
      <c r="E134" s="32"/>
      <c r="F134" s="32"/>
      <c r="G134" s="27"/>
      <c r="H134" s="36"/>
      <c r="I134" s="37"/>
    </row>
    <row r="135" spans="1:9" x14ac:dyDescent="0.25">
      <c r="A135" s="31">
        <v>40634</v>
      </c>
      <c r="B135" s="39"/>
      <c r="C135" s="33">
        <v>47.2</v>
      </c>
      <c r="D135" s="39"/>
      <c r="E135" s="32"/>
      <c r="F135" s="32"/>
      <c r="G135" s="27"/>
      <c r="H135" s="36"/>
      <c r="I135" s="37"/>
    </row>
    <row r="136" spans="1:9" x14ac:dyDescent="0.25">
      <c r="A136" s="31">
        <v>40664</v>
      </c>
      <c r="B136" s="39"/>
      <c r="C136" s="33">
        <v>47.2</v>
      </c>
      <c r="D136" s="39"/>
      <c r="E136" s="32"/>
      <c r="F136" s="32"/>
      <c r="G136" s="27"/>
      <c r="H136" s="36"/>
      <c r="I136" s="37"/>
    </row>
    <row r="137" spans="1:9" x14ac:dyDescent="0.25">
      <c r="A137" s="31">
        <v>40695</v>
      </c>
      <c r="B137" s="39"/>
      <c r="C137" s="33">
        <v>47.2</v>
      </c>
      <c r="D137" s="39"/>
      <c r="E137" s="32"/>
      <c r="F137" s="32"/>
      <c r="G137" s="27"/>
      <c r="H137" s="36"/>
      <c r="I137" s="37"/>
    </row>
    <row r="138" spans="1:9" x14ac:dyDescent="0.25">
      <c r="A138" s="31">
        <v>40725</v>
      </c>
      <c r="B138" s="39"/>
      <c r="C138" s="33">
        <v>47.2</v>
      </c>
      <c r="D138" s="39"/>
      <c r="E138" s="32"/>
      <c r="F138" s="32"/>
      <c r="G138" s="27"/>
      <c r="H138" s="36"/>
      <c r="I138" s="37"/>
    </row>
    <row r="139" spans="1:9" x14ac:dyDescent="0.25">
      <c r="A139" s="31">
        <v>40756</v>
      </c>
      <c r="B139" s="39"/>
      <c r="C139" s="33">
        <v>47.2</v>
      </c>
      <c r="D139" s="39"/>
      <c r="E139" s="32"/>
      <c r="F139" s="32"/>
      <c r="G139" s="27"/>
      <c r="H139" s="36"/>
      <c r="I139" s="37"/>
    </row>
    <row r="140" spans="1:9" x14ac:dyDescent="0.25">
      <c r="A140" s="31">
        <v>40787</v>
      </c>
      <c r="B140" s="39"/>
      <c r="C140" s="33">
        <v>47.2</v>
      </c>
      <c r="D140" s="39"/>
      <c r="E140" s="32"/>
      <c r="F140" s="32"/>
      <c r="G140" s="27"/>
      <c r="H140" s="36"/>
      <c r="I140" s="37"/>
    </row>
    <row r="141" spans="1:9" x14ac:dyDescent="0.25">
      <c r="A141" s="31">
        <v>40817</v>
      </c>
      <c r="B141" s="39"/>
      <c r="C141" s="33">
        <v>52</v>
      </c>
      <c r="D141" s="39"/>
      <c r="E141" s="32"/>
      <c r="F141" s="32"/>
      <c r="G141" s="27"/>
      <c r="H141" s="36"/>
      <c r="I141" s="37"/>
    </row>
    <row r="142" spans="1:9" x14ac:dyDescent="0.25">
      <c r="A142" s="31">
        <v>40848</v>
      </c>
      <c r="B142" s="39"/>
      <c r="C142" s="33">
        <v>52</v>
      </c>
      <c r="D142" s="39"/>
      <c r="E142" s="32"/>
      <c r="F142" s="32"/>
      <c r="G142" s="27"/>
      <c r="H142" s="36"/>
      <c r="I142" s="37"/>
    </row>
    <row r="143" spans="1:9" x14ac:dyDescent="0.25">
      <c r="A143" s="31">
        <v>40878</v>
      </c>
      <c r="B143" s="39"/>
      <c r="C143" s="33">
        <v>52</v>
      </c>
      <c r="D143" s="39"/>
      <c r="E143" s="32"/>
      <c r="F143" s="32"/>
      <c r="G143" s="27"/>
      <c r="H143" s="36"/>
      <c r="I143" s="37"/>
    </row>
    <row r="144" spans="1:9" x14ac:dyDescent="0.25">
      <c r="A144" s="31">
        <v>40909</v>
      </c>
      <c r="B144" s="39"/>
      <c r="C144" s="33">
        <v>56.7</v>
      </c>
      <c r="D144" s="39"/>
      <c r="E144" s="32"/>
      <c r="F144" s="32"/>
      <c r="G144" s="27"/>
      <c r="H144" s="36"/>
      <c r="I144" s="37"/>
    </row>
    <row r="145" spans="1:9" x14ac:dyDescent="0.25">
      <c r="A145" s="31">
        <v>40940</v>
      </c>
      <c r="B145" s="39"/>
      <c r="C145" s="33">
        <v>56.7</v>
      </c>
      <c r="D145" s="39"/>
      <c r="E145" s="32"/>
      <c r="F145" s="32"/>
      <c r="G145" s="27"/>
      <c r="H145" s="36"/>
      <c r="I145" s="37"/>
    </row>
    <row r="146" spans="1:9" x14ac:dyDescent="0.25">
      <c r="A146" s="31">
        <v>40969</v>
      </c>
      <c r="B146" s="39"/>
      <c r="C146" s="33">
        <v>56.7</v>
      </c>
      <c r="D146" s="39"/>
      <c r="E146" s="32"/>
      <c r="F146" s="32"/>
      <c r="G146" s="27"/>
      <c r="H146" s="36"/>
      <c r="I146" s="37"/>
    </row>
    <row r="147" spans="1:9" x14ac:dyDescent="0.25">
      <c r="A147" s="31">
        <v>41000</v>
      </c>
      <c r="B147" s="39"/>
      <c r="C147" s="33">
        <v>56.7</v>
      </c>
      <c r="D147" s="39"/>
      <c r="E147" s="32"/>
      <c r="F147" s="32"/>
      <c r="G147" s="27"/>
      <c r="H147" s="36"/>
      <c r="I147" s="37"/>
    </row>
    <row r="148" spans="1:9" x14ac:dyDescent="0.25">
      <c r="A148" s="31">
        <v>41030</v>
      </c>
      <c r="B148" s="39"/>
      <c r="C148" s="33">
        <v>56.7</v>
      </c>
      <c r="D148" s="39"/>
      <c r="E148" s="32"/>
      <c r="F148" s="32"/>
      <c r="G148" s="27"/>
      <c r="H148" s="36"/>
      <c r="I148" s="37"/>
    </row>
    <row r="149" spans="1:9" x14ac:dyDescent="0.25">
      <c r="A149" s="31">
        <v>41061</v>
      </c>
      <c r="B149" s="39"/>
      <c r="C149" s="33">
        <v>56.7</v>
      </c>
      <c r="D149" s="39"/>
      <c r="E149" s="32"/>
      <c r="F149" s="32"/>
      <c r="G149" s="27"/>
      <c r="H149" s="36"/>
      <c r="I149" s="37"/>
    </row>
    <row r="150" spans="1:9" x14ac:dyDescent="0.25">
      <c r="A150" s="31">
        <v>41091</v>
      </c>
      <c r="B150" s="39"/>
      <c r="C150" s="33">
        <v>61.5</v>
      </c>
      <c r="D150" s="39"/>
      <c r="E150" s="32"/>
      <c r="F150" s="32"/>
      <c r="G150" s="27"/>
      <c r="H150" s="36"/>
      <c r="I150" s="37"/>
    </row>
    <row r="151" spans="1:9" x14ac:dyDescent="0.25">
      <c r="A151" s="31">
        <v>41122</v>
      </c>
      <c r="B151" s="39"/>
      <c r="C151" s="33">
        <v>61.5</v>
      </c>
      <c r="D151" s="39"/>
      <c r="E151" s="32"/>
      <c r="F151" s="32"/>
      <c r="G151" s="27"/>
      <c r="H151" s="36"/>
      <c r="I151" s="37"/>
    </row>
    <row r="152" spans="1:9" x14ac:dyDescent="0.25">
      <c r="A152" s="31">
        <v>41153</v>
      </c>
      <c r="B152" s="39"/>
      <c r="C152" s="33">
        <v>61.5</v>
      </c>
      <c r="D152" s="39"/>
      <c r="E152" s="32"/>
      <c r="F152" s="32"/>
      <c r="G152" s="27"/>
      <c r="H152" s="36"/>
      <c r="I152" s="37"/>
    </row>
    <row r="153" spans="1:9" x14ac:dyDescent="0.25">
      <c r="A153" s="31">
        <v>41183</v>
      </c>
      <c r="B153" s="39"/>
      <c r="C153" s="33">
        <v>67.3</v>
      </c>
      <c r="D153" s="39"/>
      <c r="E153" s="32"/>
      <c r="F153" s="32"/>
      <c r="G153" s="27"/>
      <c r="H153" s="36"/>
      <c r="I153" s="37"/>
    </row>
    <row r="154" spans="1:9" x14ac:dyDescent="0.25">
      <c r="A154" s="31">
        <v>41214</v>
      </c>
      <c r="B154" s="39"/>
      <c r="C154" s="33">
        <v>67.3</v>
      </c>
      <c r="D154" s="39"/>
      <c r="E154" s="32"/>
      <c r="F154" s="32"/>
      <c r="G154" s="27"/>
      <c r="H154" s="36"/>
      <c r="I154" s="37"/>
    </row>
    <row r="155" spans="1:9" x14ac:dyDescent="0.25">
      <c r="A155" s="31">
        <v>41244</v>
      </c>
      <c r="B155" s="39"/>
      <c r="C155" s="33">
        <v>67.3</v>
      </c>
      <c r="D155" s="39"/>
      <c r="E155" s="32"/>
      <c r="F155" s="32"/>
      <c r="G155" s="27"/>
      <c r="H155" s="36"/>
      <c r="I155" s="37"/>
    </row>
    <row r="156" spans="1:9" x14ac:dyDescent="0.25">
      <c r="A156" s="31">
        <v>41275</v>
      </c>
      <c r="B156" s="39"/>
      <c r="C156" s="33">
        <v>71.5</v>
      </c>
      <c r="D156" s="39"/>
      <c r="E156" s="32"/>
      <c r="F156" s="32"/>
      <c r="G156" s="27"/>
      <c r="H156" s="36"/>
      <c r="I156" s="37"/>
    </row>
    <row r="157" spans="1:9" x14ac:dyDescent="0.25">
      <c r="A157" s="31">
        <v>41306</v>
      </c>
      <c r="B157" s="39"/>
      <c r="C157" s="33">
        <v>71.5</v>
      </c>
      <c r="D157" s="39"/>
      <c r="E157" s="32"/>
      <c r="F157" s="32"/>
      <c r="G157" s="27"/>
      <c r="H157" s="36"/>
      <c r="I157" s="37"/>
    </row>
    <row r="158" spans="1:9" x14ac:dyDescent="0.25">
      <c r="A158" s="31">
        <v>41334</v>
      </c>
      <c r="B158" s="32"/>
      <c r="C158" s="33">
        <v>71.5</v>
      </c>
      <c r="D158" s="39"/>
      <c r="E158" s="32"/>
      <c r="F158" s="32"/>
      <c r="G158" s="27"/>
      <c r="H158" s="36"/>
      <c r="I158" s="37"/>
    </row>
    <row r="159" spans="1:9" x14ac:dyDescent="0.25">
      <c r="A159" s="31">
        <v>41365</v>
      </c>
      <c r="B159" s="32"/>
      <c r="C159" s="33">
        <v>74.900000000000006</v>
      </c>
      <c r="D159" s="39"/>
      <c r="E159" s="32"/>
      <c r="F159" s="32"/>
      <c r="G159" s="27"/>
      <c r="H159" s="36"/>
      <c r="I159" s="37"/>
    </row>
    <row r="160" spans="1:9" x14ac:dyDescent="0.25">
      <c r="A160" s="31">
        <v>41395</v>
      </c>
      <c r="B160" s="32"/>
      <c r="C160" s="33">
        <v>74.900000000000006</v>
      </c>
      <c r="D160" s="39"/>
      <c r="E160" s="32"/>
      <c r="F160" s="32"/>
      <c r="G160" s="27"/>
      <c r="H160" s="36"/>
      <c r="I160" s="37"/>
    </row>
    <row r="161" spans="1:9" x14ac:dyDescent="0.25">
      <c r="A161" s="31">
        <v>41426</v>
      </c>
      <c r="B161" s="32"/>
      <c r="C161" s="33">
        <v>74.900000000000006</v>
      </c>
      <c r="D161" s="39"/>
      <c r="E161" s="32"/>
      <c r="F161" s="32"/>
      <c r="G161" s="27"/>
      <c r="H161" s="36"/>
      <c r="I161" s="37"/>
    </row>
    <row r="162" spans="1:9" x14ac:dyDescent="0.25">
      <c r="A162" s="31">
        <v>41456</v>
      </c>
      <c r="B162" s="32"/>
      <c r="C162" s="33">
        <v>78.900000000000006</v>
      </c>
      <c r="D162" s="39"/>
      <c r="E162" s="32"/>
      <c r="F162" s="32"/>
      <c r="G162" s="27"/>
      <c r="H162" s="36"/>
      <c r="I162" s="37"/>
    </row>
    <row r="163" spans="1:9" x14ac:dyDescent="0.25">
      <c r="A163" s="31">
        <v>41487</v>
      </c>
      <c r="B163" s="32"/>
      <c r="C163" s="33">
        <v>78.900000000000006</v>
      </c>
      <c r="D163" s="39"/>
      <c r="E163" s="32"/>
      <c r="F163" s="32"/>
      <c r="G163" s="27"/>
      <c r="H163" s="36"/>
      <c r="I163" s="37"/>
    </row>
    <row r="164" spans="1:9" x14ac:dyDescent="0.25">
      <c r="A164" s="31">
        <v>41518</v>
      </c>
      <c r="B164" s="32"/>
      <c r="C164" s="33">
        <v>78.900000000000006</v>
      </c>
      <c r="D164" s="39"/>
      <c r="E164" s="32"/>
      <c r="F164" s="32"/>
      <c r="G164" s="27"/>
      <c r="H164" s="36"/>
      <c r="I164" s="37"/>
    </row>
    <row r="165" spans="1:9" x14ac:dyDescent="0.25">
      <c r="A165" s="31">
        <v>41548</v>
      </c>
      <c r="B165" s="32"/>
      <c r="C165" s="33">
        <v>85.5</v>
      </c>
      <c r="D165" s="39"/>
      <c r="E165" s="32"/>
      <c r="F165" s="32"/>
      <c r="G165" s="27"/>
      <c r="H165" s="36"/>
      <c r="I165" s="37"/>
    </row>
    <row r="166" spans="1:9" x14ac:dyDescent="0.25">
      <c r="A166" s="31">
        <v>41579</v>
      </c>
      <c r="B166" s="32"/>
      <c r="C166" s="33">
        <v>85.5</v>
      </c>
      <c r="D166" s="39"/>
      <c r="E166" s="32"/>
      <c r="F166" s="32"/>
      <c r="G166" s="27"/>
      <c r="H166" s="36"/>
      <c r="I166" s="37"/>
    </row>
    <row r="167" spans="1:9" x14ac:dyDescent="0.25">
      <c r="A167" s="31">
        <v>41609</v>
      </c>
      <c r="B167" s="32"/>
      <c r="C167" s="33">
        <v>85.5</v>
      </c>
      <c r="D167" s="39"/>
      <c r="E167" s="32"/>
      <c r="F167" s="32"/>
      <c r="G167" s="27"/>
      <c r="H167" s="36"/>
      <c r="I167" s="37"/>
    </row>
    <row r="168" spans="1:9" x14ac:dyDescent="0.25">
      <c r="A168" s="31">
        <v>41640</v>
      </c>
      <c r="B168" s="32"/>
      <c r="C168" s="33">
        <v>90.5</v>
      </c>
      <c r="D168" s="39"/>
      <c r="E168" s="32"/>
      <c r="F168" s="32"/>
      <c r="G168" s="27"/>
      <c r="H168" s="36"/>
      <c r="I168" s="37"/>
    </row>
    <row r="169" spans="1:9" x14ac:dyDescent="0.25">
      <c r="A169" s="31">
        <v>41671</v>
      </c>
      <c r="B169" s="32"/>
      <c r="C169" s="33">
        <v>90.5</v>
      </c>
      <c r="D169" s="39"/>
      <c r="E169" s="32"/>
      <c r="F169" s="32"/>
      <c r="G169" s="27"/>
      <c r="H169" s="36"/>
      <c r="I169" s="37"/>
    </row>
    <row r="170" spans="1:9" x14ac:dyDescent="0.25">
      <c r="A170" s="31">
        <v>41699</v>
      </c>
      <c r="B170" s="32"/>
      <c r="C170" s="33">
        <v>90.5</v>
      </c>
      <c r="D170" s="39"/>
      <c r="E170" s="32"/>
      <c r="F170" s="32"/>
      <c r="G170" s="27"/>
      <c r="H170" s="36"/>
      <c r="I170" s="37"/>
    </row>
    <row r="171" spans="1:9" x14ac:dyDescent="0.25">
      <c r="A171" s="31">
        <v>41730</v>
      </c>
      <c r="B171" s="32"/>
      <c r="C171" s="33">
        <v>88.4</v>
      </c>
      <c r="D171" s="39"/>
      <c r="E171" s="32"/>
      <c r="F171" s="32"/>
      <c r="G171" s="27"/>
      <c r="H171" s="36"/>
      <c r="I171" s="37"/>
    </row>
    <row r="172" spans="1:9" x14ac:dyDescent="0.25">
      <c r="A172" s="31">
        <v>41760</v>
      </c>
      <c r="B172" s="32"/>
      <c r="C172" s="33">
        <v>88.4</v>
      </c>
      <c r="D172" s="39"/>
      <c r="E172" s="32"/>
      <c r="F172" s="32"/>
      <c r="G172" s="27"/>
      <c r="H172" s="36"/>
      <c r="I172" s="37"/>
    </row>
    <row r="173" spans="1:9" x14ac:dyDescent="0.25">
      <c r="A173" s="31">
        <v>41791</v>
      </c>
      <c r="B173" s="32"/>
      <c r="C173" s="33">
        <v>88.4</v>
      </c>
      <c r="D173" s="39"/>
      <c r="E173" s="32"/>
      <c r="F173" s="32"/>
      <c r="G173" s="27"/>
      <c r="H173" s="36"/>
      <c r="I173" s="37"/>
    </row>
    <row r="174" spans="1:9" x14ac:dyDescent="0.25">
      <c r="A174" s="31">
        <v>41821</v>
      </c>
      <c r="B174" s="32"/>
      <c r="C174" s="33">
        <v>91.3</v>
      </c>
      <c r="D174" s="39"/>
      <c r="E174" s="32"/>
      <c r="F174" s="32"/>
      <c r="G174" s="27"/>
      <c r="H174" s="36"/>
      <c r="I174" s="37"/>
    </row>
    <row r="175" spans="1:9" x14ac:dyDescent="0.25">
      <c r="A175" s="31">
        <v>41852</v>
      </c>
      <c r="B175" s="32"/>
      <c r="C175" s="33">
        <v>91.3</v>
      </c>
      <c r="D175" s="39"/>
      <c r="E175" s="32"/>
      <c r="F175" s="32"/>
      <c r="G175" s="27"/>
      <c r="H175" s="36"/>
      <c r="I175" s="37"/>
    </row>
    <row r="176" spans="1:9" x14ac:dyDescent="0.25">
      <c r="A176" s="31">
        <v>41883</v>
      </c>
      <c r="B176" s="32"/>
      <c r="C176" s="33">
        <v>91.3</v>
      </c>
      <c r="D176" s="39"/>
      <c r="E176" s="32"/>
      <c r="F176" s="32"/>
      <c r="G176" s="27"/>
      <c r="H176" s="36"/>
      <c r="I176" s="37"/>
    </row>
    <row r="177" spans="1:9" x14ac:dyDescent="0.25">
      <c r="A177" s="31">
        <v>41913</v>
      </c>
      <c r="B177" s="32"/>
      <c r="C177" s="33">
        <v>98.1</v>
      </c>
      <c r="D177" s="39"/>
      <c r="E177" s="32"/>
      <c r="F177" s="32"/>
      <c r="G177" s="27"/>
      <c r="H177" s="36"/>
      <c r="I177" s="37"/>
    </row>
    <row r="178" spans="1:9" x14ac:dyDescent="0.25">
      <c r="A178" s="31">
        <v>41944</v>
      </c>
      <c r="B178" s="32"/>
      <c r="C178" s="33">
        <v>98.1</v>
      </c>
      <c r="D178" s="39"/>
      <c r="E178" s="32"/>
      <c r="F178" s="32"/>
      <c r="G178" s="27"/>
      <c r="H178" s="36"/>
      <c r="I178" s="37"/>
    </row>
    <row r="179" spans="1:9" x14ac:dyDescent="0.25">
      <c r="A179" s="31">
        <v>41974</v>
      </c>
      <c r="B179" s="32"/>
      <c r="C179" s="33">
        <v>98.1</v>
      </c>
      <c r="D179" s="39"/>
      <c r="E179" s="32"/>
      <c r="F179" s="32"/>
      <c r="G179" s="27"/>
      <c r="H179" s="36"/>
      <c r="I179" s="37"/>
    </row>
    <row r="180" spans="1:9" x14ac:dyDescent="0.25">
      <c r="A180" s="31">
        <v>42005</v>
      </c>
      <c r="B180" s="32"/>
      <c r="C180" s="33">
        <v>100.3</v>
      </c>
      <c r="D180" s="39"/>
      <c r="E180" s="32"/>
      <c r="F180" s="32"/>
      <c r="G180" s="27"/>
      <c r="H180" s="36"/>
      <c r="I180" s="37"/>
    </row>
    <row r="181" spans="1:9" x14ac:dyDescent="0.25">
      <c r="A181" s="31">
        <v>42036</v>
      </c>
      <c r="B181" s="32"/>
      <c r="C181" s="33">
        <v>100.3</v>
      </c>
      <c r="D181" s="39"/>
      <c r="E181" s="32"/>
      <c r="F181" s="32"/>
      <c r="G181" s="27"/>
      <c r="H181" s="36"/>
      <c r="I181" s="37"/>
    </row>
    <row r="182" spans="1:9" x14ac:dyDescent="0.25">
      <c r="A182" s="31">
        <v>42064</v>
      </c>
      <c r="B182" s="32"/>
      <c r="C182" s="33">
        <v>100.3</v>
      </c>
      <c r="D182" s="39"/>
      <c r="E182" s="32"/>
      <c r="F182" s="32"/>
      <c r="G182" s="27"/>
      <c r="H182" s="36"/>
      <c r="I182" s="37"/>
    </row>
    <row r="183" spans="1:9" x14ac:dyDescent="0.25">
      <c r="A183" s="31">
        <v>42095</v>
      </c>
      <c r="B183" s="32"/>
      <c r="C183" s="33">
        <v>100.5</v>
      </c>
      <c r="D183" s="39"/>
      <c r="E183" s="32"/>
      <c r="F183" s="32"/>
      <c r="G183" s="27"/>
      <c r="H183" s="36"/>
      <c r="I183" s="37"/>
    </row>
    <row r="184" spans="1:9" x14ac:dyDescent="0.25">
      <c r="A184" s="31">
        <v>42125</v>
      </c>
      <c r="B184" s="32"/>
      <c r="C184" s="33">
        <v>100.5</v>
      </c>
      <c r="D184" s="39"/>
      <c r="E184" s="32"/>
      <c r="F184" s="32"/>
      <c r="G184" s="27"/>
      <c r="H184" s="36"/>
      <c r="I184" s="37"/>
    </row>
    <row r="185" spans="1:9" x14ac:dyDescent="0.25">
      <c r="A185" s="31">
        <v>42156</v>
      </c>
      <c r="B185" s="32"/>
      <c r="C185" s="33">
        <v>100.5</v>
      </c>
      <c r="D185" s="39"/>
      <c r="E185" s="32"/>
      <c r="F185" s="32"/>
      <c r="G185" s="27"/>
      <c r="H185" s="36"/>
      <c r="I185" s="37"/>
    </row>
    <row r="186" spans="1:9" x14ac:dyDescent="0.25">
      <c r="A186" s="31">
        <v>42186</v>
      </c>
      <c r="B186" s="32"/>
      <c r="C186" s="33">
        <v>102.6</v>
      </c>
      <c r="D186" s="39"/>
      <c r="E186" s="32"/>
      <c r="F186" s="32"/>
      <c r="G186" s="27"/>
      <c r="H186" s="36"/>
      <c r="I186" s="37"/>
    </row>
    <row r="187" spans="1:9" x14ac:dyDescent="0.25">
      <c r="A187" s="31">
        <v>42217</v>
      </c>
      <c r="B187" s="32"/>
      <c r="C187" s="33">
        <v>102.6</v>
      </c>
      <c r="D187" s="39"/>
      <c r="E187" s="32"/>
      <c r="F187" s="32"/>
      <c r="G187" s="27"/>
      <c r="H187" s="36"/>
      <c r="I187" s="37"/>
    </row>
    <row r="188" spans="1:9" x14ac:dyDescent="0.25">
      <c r="A188" s="31">
        <v>42248</v>
      </c>
      <c r="B188" s="32"/>
      <c r="C188" s="33">
        <v>102.6</v>
      </c>
      <c r="D188" s="39"/>
      <c r="E188" s="32"/>
      <c r="F188" s="32"/>
      <c r="G188" s="27"/>
      <c r="H188" s="36"/>
      <c r="I188" s="37"/>
    </row>
    <row r="189" spans="1:9" x14ac:dyDescent="0.25">
      <c r="A189" s="31">
        <v>42278</v>
      </c>
      <c r="B189" s="32"/>
      <c r="C189" s="33">
        <v>107.9</v>
      </c>
      <c r="D189" s="39"/>
      <c r="E189" s="32"/>
      <c r="F189" s="32"/>
      <c r="G189" s="27"/>
      <c r="H189" s="36"/>
      <c r="I189" s="37"/>
    </row>
    <row r="190" spans="1:9" x14ac:dyDescent="0.25">
      <c r="A190" s="31">
        <v>42309</v>
      </c>
      <c r="B190" s="32"/>
      <c r="C190" s="33">
        <v>107.9</v>
      </c>
      <c r="D190" s="39"/>
      <c r="E190" s="32"/>
      <c r="F190" s="32"/>
      <c r="G190" s="27"/>
      <c r="H190" s="36"/>
      <c r="I190" s="37"/>
    </row>
    <row r="191" spans="1:9" x14ac:dyDescent="0.25">
      <c r="A191" s="31">
        <v>42339</v>
      </c>
      <c r="B191" s="32"/>
      <c r="C191" s="33">
        <v>107.9</v>
      </c>
      <c r="D191" s="39"/>
      <c r="E191" s="32"/>
      <c r="F191" s="32"/>
      <c r="G191" s="27"/>
      <c r="H191" s="36"/>
      <c r="I191" s="37"/>
    </row>
    <row r="192" spans="1:9" x14ac:dyDescent="0.25">
      <c r="A192" s="31">
        <v>42370</v>
      </c>
      <c r="B192" s="32"/>
      <c r="C192" s="33">
        <v>112.4</v>
      </c>
      <c r="D192" s="39"/>
      <c r="E192" s="32"/>
      <c r="F192" s="32"/>
      <c r="G192" s="27"/>
      <c r="H192" s="36"/>
      <c r="I192" s="37"/>
    </row>
    <row r="193" spans="1:9" x14ac:dyDescent="0.25">
      <c r="A193" s="31">
        <v>42401</v>
      </c>
      <c r="B193" s="32"/>
      <c r="C193" s="33">
        <v>112.4</v>
      </c>
      <c r="D193" s="39"/>
      <c r="E193" s="32"/>
      <c r="F193" s="32"/>
      <c r="G193" s="27"/>
      <c r="H193" s="36"/>
      <c r="I193" s="37"/>
    </row>
    <row r="194" spans="1:9" x14ac:dyDescent="0.25">
      <c r="A194" s="31">
        <v>42430</v>
      </c>
      <c r="B194" s="32"/>
      <c r="C194" s="33">
        <v>112.4</v>
      </c>
      <c r="D194" s="39"/>
      <c r="E194" s="32"/>
      <c r="F194" s="32"/>
      <c r="G194" s="27"/>
      <c r="H194" s="36"/>
      <c r="I194" s="37"/>
    </row>
    <row r="195" spans="1:9" x14ac:dyDescent="0.25">
      <c r="A195" s="31">
        <v>42461</v>
      </c>
      <c r="B195" s="32"/>
      <c r="C195" s="33">
        <v>112.4</v>
      </c>
      <c r="D195" s="39"/>
      <c r="E195" s="32"/>
      <c r="F195" s="32"/>
      <c r="G195" s="27"/>
      <c r="H195" s="36"/>
      <c r="I195" s="37"/>
    </row>
    <row r="196" spans="1:9" x14ac:dyDescent="0.25">
      <c r="A196" s="31">
        <v>42491</v>
      </c>
      <c r="B196" s="32"/>
      <c r="C196" s="33">
        <v>112.4</v>
      </c>
      <c r="D196" s="39"/>
      <c r="E196" s="32"/>
      <c r="F196" s="32"/>
      <c r="G196" s="27"/>
      <c r="H196" s="36"/>
      <c r="I196" s="37"/>
    </row>
    <row r="197" spans="1:9" x14ac:dyDescent="0.25">
      <c r="A197" s="31">
        <v>42522</v>
      </c>
      <c r="B197" s="32"/>
      <c r="C197" s="33">
        <v>112.4</v>
      </c>
      <c r="D197" s="39"/>
      <c r="E197" s="32"/>
      <c r="F197" s="32"/>
      <c r="G197" s="27"/>
      <c r="H197" s="36"/>
      <c r="I197" s="37"/>
    </row>
    <row r="198" spans="1:9" x14ac:dyDescent="0.25">
      <c r="A198" s="31">
        <v>42552</v>
      </c>
      <c r="B198" s="32"/>
      <c r="C198" s="33">
        <v>114.8</v>
      </c>
      <c r="D198" s="39"/>
      <c r="E198" s="32"/>
      <c r="F198" s="32"/>
      <c r="G198" s="27"/>
      <c r="H198" s="36"/>
      <c r="I198" s="37"/>
    </row>
    <row r="199" spans="1:9" x14ac:dyDescent="0.25">
      <c r="A199" s="31">
        <v>42583</v>
      </c>
      <c r="B199" s="32"/>
      <c r="C199" s="33">
        <v>114.8</v>
      </c>
      <c r="D199" s="39"/>
      <c r="E199" s="32"/>
      <c r="F199" s="32"/>
      <c r="G199" s="27"/>
      <c r="H199" s="36"/>
      <c r="I199" s="37"/>
    </row>
    <row r="200" spans="1:9" x14ac:dyDescent="0.25">
      <c r="A200" s="31">
        <v>42614</v>
      </c>
      <c r="B200" s="32"/>
      <c r="C200" s="33">
        <v>114.8</v>
      </c>
      <c r="D200" s="39"/>
      <c r="E200" s="32"/>
      <c r="F200" s="32"/>
      <c r="G200" s="27"/>
      <c r="H200" s="36"/>
      <c r="I200" s="37"/>
    </row>
    <row r="201" spans="1:9" x14ac:dyDescent="0.25">
      <c r="A201" s="31">
        <v>42644</v>
      </c>
      <c r="B201" s="32"/>
      <c r="C201" s="33">
        <v>120.3</v>
      </c>
      <c r="D201" s="39"/>
      <c r="E201" s="32"/>
      <c r="F201" s="32"/>
      <c r="G201" s="27"/>
      <c r="H201" s="36"/>
      <c r="I201" s="37"/>
    </row>
    <row r="202" spans="1:9" x14ac:dyDescent="0.25">
      <c r="A202" s="31">
        <v>42675</v>
      </c>
      <c r="B202" s="32"/>
      <c r="C202" s="33">
        <v>120.3</v>
      </c>
      <c r="D202" s="39"/>
      <c r="E202" s="32"/>
      <c r="F202" s="32"/>
      <c r="G202" s="27"/>
      <c r="H202" s="36"/>
      <c r="I202" s="37"/>
    </row>
    <row r="203" spans="1:9" x14ac:dyDescent="0.25">
      <c r="A203" s="31">
        <v>42705</v>
      </c>
      <c r="B203" s="32"/>
      <c r="C203" s="33">
        <v>120.3</v>
      </c>
      <c r="D203" s="39"/>
      <c r="E203" s="32"/>
      <c r="F203" s="32"/>
      <c r="G203" s="27"/>
      <c r="H203" s="36"/>
      <c r="I203" s="37"/>
    </row>
    <row r="204" spans="1:9" x14ac:dyDescent="0.25">
      <c r="A204" s="31">
        <v>42736</v>
      </c>
      <c r="B204" s="32"/>
      <c r="C204" s="33">
        <v>119.5</v>
      </c>
      <c r="D204" s="39"/>
      <c r="E204" s="32"/>
      <c r="F204" s="32"/>
      <c r="G204" s="27"/>
      <c r="H204" s="36"/>
      <c r="I204" s="37"/>
    </row>
    <row r="205" spans="1:9" x14ac:dyDescent="0.25">
      <c r="A205" s="31">
        <v>42767</v>
      </c>
      <c r="B205" s="32"/>
      <c r="C205" s="33">
        <v>119.5</v>
      </c>
      <c r="D205" s="39"/>
      <c r="E205" s="32"/>
      <c r="F205" s="32"/>
      <c r="G205" s="27"/>
      <c r="H205" s="36"/>
      <c r="I205" s="37"/>
    </row>
    <row r="206" spans="1:9" x14ac:dyDescent="0.25">
      <c r="A206" s="31">
        <v>42795</v>
      </c>
      <c r="B206" s="32"/>
      <c r="C206" s="33">
        <v>119.5</v>
      </c>
      <c r="D206" s="39"/>
      <c r="E206" s="32"/>
      <c r="F206" s="32"/>
      <c r="G206" s="27"/>
      <c r="H206" s="36"/>
      <c r="I206" s="37"/>
    </row>
    <row r="207" spans="1:9" x14ac:dyDescent="0.25">
      <c r="A207" s="31">
        <v>42826</v>
      </c>
      <c r="B207" s="32"/>
      <c r="C207" s="33">
        <v>117.2</v>
      </c>
      <c r="D207" s="39"/>
      <c r="E207" s="32"/>
      <c r="F207" s="32"/>
      <c r="G207" s="27"/>
      <c r="H207" s="36"/>
      <c r="I207" s="37"/>
    </row>
    <row r="208" spans="1:9" x14ac:dyDescent="0.25">
      <c r="A208" s="31">
        <v>42856</v>
      </c>
      <c r="B208" s="32"/>
      <c r="C208" s="33">
        <v>117.2</v>
      </c>
      <c r="D208" s="39"/>
      <c r="E208" s="32"/>
      <c r="F208" s="32"/>
      <c r="G208" s="27"/>
      <c r="H208" s="36"/>
      <c r="I208" s="37"/>
    </row>
    <row r="209" spans="1:9" x14ac:dyDescent="0.25">
      <c r="A209" s="31">
        <v>42887</v>
      </c>
      <c r="B209" s="32"/>
      <c r="C209" s="33">
        <v>117.2</v>
      </c>
      <c r="D209" s="39"/>
      <c r="E209" s="32"/>
      <c r="F209" s="32"/>
      <c r="G209" s="27"/>
      <c r="H209" s="36"/>
      <c r="I209" s="37"/>
    </row>
    <row r="210" spans="1:9" x14ac:dyDescent="0.25">
      <c r="A210" s="31">
        <v>42917</v>
      </c>
      <c r="B210" s="32"/>
      <c r="C210" s="33">
        <v>119</v>
      </c>
      <c r="D210" s="39"/>
      <c r="E210" s="32"/>
      <c r="F210" s="32"/>
      <c r="G210" s="27"/>
      <c r="H210" s="36"/>
      <c r="I210" s="37"/>
    </row>
    <row r="211" spans="1:9" x14ac:dyDescent="0.25">
      <c r="A211" s="31">
        <v>42948</v>
      </c>
      <c r="B211" s="32"/>
      <c r="C211" s="33">
        <v>119</v>
      </c>
      <c r="D211" s="39"/>
      <c r="E211" s="32"/>
      <c r="F211" s="32"/>
      <c r="G211" s="27"/>
      <c r="H211" s="36"/>
      <c r="I211" s="37"/>
    </row>
    <row r="212" spans="1:9" x14ac:dyDescent="0.25">
      <c r="A212" s="31">
        <v>42979</v>
      </c>
      <c r="B212" s="32"/>
      <c r="C212" s="33">
        <v>119</v>
      </c>
      <c r="D212" s="39"/>
      <c r="E212" s="32"/>
      <c r="F212" s="32"/>
      <c r="G212" s="27"/>
      <c r="H212" s="36"/>
      <c r="I212" s="37"/>
    </row>
    <row r="213" spans="1:9" x14ac:dyDescent="0.25">
      <c r="A213" s="31">
        <v>43009</v>
      </c>
      <c r="B213" s="32"/>
      <c r="C213" s="33">
        <v>124</v>
      </c>
      <c r="D213" s="39"/>
      <c r="E213" s="32"/>
      <c r="F213" s="32"/>
      <c r="G213" s="27"/>
      <c r="H213" s="36"/>
      <c r="I213" s="37"/>
    </row>
    <row r="214" spans="1:9" x14ac:dyDescent="0.25">
      <c r="A214" s="31">
        <v>43040</v>
      </c>
      <c r="B214" s="32"/>
      <c r="C214" s="33">
        <v>124</v>
      </c>
      <c r="D214" s="39"/>
      <c r="E214" s="32"/>
      <c r="F214" s="32"/>
      <c r="G214" s="27"/>
      <c r="H214" s="36"/>
      <c r="I214" s="37"/>
    </row>
    <row r="215" spans="1:9" x14ac:dyDescent="0.25">
      <c r="A215" s="31">
        <v>43070</v>
      </c>
      <c r="B215" s="32"/>
      <c r="C215" s="33">
        <v>124</v>
      </c>
      <c r="D215" s="39"/>
      <c r="E215" s="32"/>
      <c r="F215" s="32"/>
      <c r="G215" s="27"/>
      <c r="H215" s="36"/>
      <c r="I215" s="37"/>
    </row>
    <row r="216" spans="1:9" x14ac:dyDescent="0.25">
      <c r="A216" s="31">
        <v>43101</v>
      </c>
      <c r="B216" s="32"/>
      <c r="C216" s="33"/>
      <c r="D216" s="39"/>
      <c r="E216" s="32"/>
      <c r="F216" s="32"/>
      <c r="G216" s="27"/>
      <c r="H216" s="36"/>
      <c r="I216" s="37"/>
    </row>
    <row r="217" spans="1:9" x14ac:dyDescent="0.25">
      <c r="A217" s="31">
        <v>43132</v>
      </c>
      <c r="B217" s="32"/>
      <c r="C217" s="33"/>
      <c r="D217" s="39"/>
      <c r="E217" s="32"/>
      <c r="F217" s="32"/>
      <c r="G217" s="27"/>
      <c r="H217" s="36"/>
      <c r="I217" s="37"/>
    </row>
    <row r="218" spans="1:9" x14ac:dyDescent="0.25">
      <c r="A218" s="31">
        <v>43160</v>
      </c>
      <c r="B218" s="32"/>
      <c r="C218" s="33"/>
      <c r="D218" s="39"/>
      <c r="E218" s="32"/>
      <c r="F218" s="32"/>
      <c r="G218" s="27"/>
      <c r="H218" s="36"/>
      <c r="I218" s="37"/>
    </row>
    <row r="219" spans="1:9" x14ac:dyDescent="0.25">
      <c r="A219" s="31">
        <v>43191</v>
      </c>
      <c r="B219" s="32"/>
      <c r="C219" s="33"/>
      <c r="D219" s="39"/>
      <c r="E219" s="32"/>
      <c r="F219" s="32"/>
      <c r="G219" s="27"/>
      <c r="H219" s="36"/>
      <c r="I219" s="37"/>
    </row>
    <row r="220" spans="1:9" x14ac:dyDescent="0.25">
      <c r="A220" s="31">
        <v>43221</v>
      </c>
      <c r="B220" s="32"/>
      <c r="C220" s="33"/>
      <c r="D220" s="39"/>
      <c r="E220" s="32"/>
      <c r="F220" s="32"/>
      <c r="G220" s="27"/>
      <c r="H220" s="36"/>
      <c r="I220" s="37"/>
    </row>
    <row r="221" spans="1:9" x14ac:dyDescent="0.25">
      <c r="A221" s="31">
        <v>43252</v>
      </c>
      <c r="B221" s="32"/>
      <c r="C221" s="33"/>
      <c r="D221" s="39"/>
      <c r="E221" s="32"/>
      <c r="F221" s="32"/>
      <c r="G221" s="27"/>
      <c r="H221" s="36"/>
      <c r="I221" s="37"/>
    </row>
    <row r="222" spans="1:9" x14ac:dyDescent="0.25">
      <c r="A222" s="31">
        <v>43282</v>
      </c>
      <c r="B222" s="32"/>
      <c r="C222" s="33"/>
      <c r="D222" s="39"/>
      <c r="E222" s="32"/>
      <c r="F222" s="32"/>
      <c r="G222" s="27"/>
      <c r="H222" s="36"/>
      <c r="I222" s="37"/>
    </row>
    <row r="223" spans="1:9" x14ac:dyDescent="0.25">
      <c r="A223" s="31">
        <v>43313</v>
      </c>
      <c r="B223" s="32"/>
      <c r="C223" s="33"/>
      <c r="D223" s="39"/>
      <c r="E223" s="32"/>
      <c r="F223" s="32"/>
      <c r="G223" s="27"/>
      <c r="H223" s="36"/>
      <c r="I223" s="37"/>
    </row>
    <row r="224" spans="1:9" x14ac:dyDescent="0.25">
      <c r="A224" s="31">
        <v>43344</v>
      </c>
      <c r="B224" s="32"/>
      <c r="C224" s="33"/>
      <c r="D224" s="39"/>
      <c r="E224" s="32"/>
      <c r="F224" s="32"/>
      <c r="G224" s="27"/>
      <c r="H224" s="36"/>
      <c r="I224" s="37"/>
    </row>
    <row r="225" spans="1:9" x14ac:dyDescent="0.25">
      <c r="A225" s="31">
        <v>43374</v>
      </c>
      <c r="B225" s="32"/>
      <c r="C225" s="33"/>
      <c r="D225" s="39"/>
      <c r="E225" s="32"/>
      <c r="F225" s="32"/>
      <c r="G225" s="27"/>
      <c r="H225" s="36"/>
      <c r="I225" s="37"/>
    </row>
    <row r="226" spans="1:9" x14ac:dyDescent="0.25">
      <c r="A226" s="31">
        <v>43405</v>
      </c>
      <c r="B226" s="32"/>
      <c r="C226" s="33"/>
      <c r="D226" s="39"/>
      <c r="E226" s="32"/>
      <c r="F226" s="32"/>
      <c r="G226" s="27"/>
      <c r="H226" s="36"/>
      <c r="I226" s="37"/>
    </row>
    <row r="227" spans="1:9" x14ac:dyDescent="0.25">
      <c r="A227" s="31">
        <v>43435</v>
      </c>
      <c r="B227" s="32"/>
      <c r="C227" s="33"/>
      <c r="D227" s="39"/>
      <c r="E227" s="32"/>
      <c r="F227" s="32"/>
      <c r="G227" s="27"/>
      <c r="H227" s="36"/>
      <c r="I227" s="37"/>
    </row>
    <row r="228" spans="1:9" x14ac:dyDescent="0.25">
      <c r="A228" s="31">
        <v>43466</v>
      </c>
      <c r="B228" s="32"/>
      <c r="C228" s="33"/>
      <c r="D228" s="39"/>
      <c r="E228" s="32"/>
      <c r="F228" s="32"/>
      <c r="G228" s="27"/>
      <c r="H228" s="36"/>
      <c r="I228" s="37"/>
    </row>
    <row r="229" spans="1:9" x14ac:dyDescent="0.25">
      <c r="A229" s="31">
        <v>43497</v>
      </c>
      <c r="B229" s="32"/>
      <c r="C229" s="33"/>
      <c r="D229" s="39"/>
      <c r="E229" s="32"/>
      <c r="F229" s="32"/>
      <c r="G229" s="27"/>
      <c r="H229" s="36"/>
      <c r="I229" s="37"/>
    </row>
    <row r="230" spans="1:9" x14ac:dyDescent="0.25">
      <c r="A230" s="31">
        <v>43525</v>
      </c>
      <c r="B230" s="32"/>
      <c r="C230" s="33"/>
      <c r="D230" s="39"/>
      <c r="E230" s="32"/>
      <c r="F230" s="32"/>
      <c r="G230" s="27"/>
      <c r="H230" s="36"/>
      <c r="I230" s="37"/>
    </row>
    <row r="231" spans="1:9" x14ac:dyDescent="0.25">
      <c r="A231" s="31">
        <v>43556</v>
      </c>
      <c r="B231" s="32"/>
      <c r="C231" s="33"/>
      <c r="D231" s="39"/>
      <c r="E231" s="32"/>
      <c r="F231" s="32"/>
      <c r="G231" s="27"/>
      <c r="H231" s="36"/>
      <c r="I231" s="37"/>
    </row>
    <row r="232" spans="1:9" x14ac:dyDescent="0.25">
      <c r="A232" s="31">
        <v>43586</v>
      </c>
      <c r="B232" s="32"/>
      <c r="C232" s="33"/>
      <c r="D232" s="39"/>
      <c r="E232" s="32"/>
      <c r="F232" s="32"/>
      <c r="G232" s="27"/>
      <c r="H232" s="36"/>
      <c r="I232" s="37"/>
    </row>
    <row r="233" spans="1:9" x14ac:dyDescent="0.25">
      <c r="A233" s="31">
        <v>43617</v>
      </c>
      <c r="B233" s="32"/>
      <c r="C233" s="33"/>
      <c r="D233" s="39"/>
      <c r="E233" s="32"/>
      <c r="F233" s="32"/>
      <c r="G233" s="27"/>
      <c r="H233" s="36"/>
      <c r="I233" s="37"/>
    </row>
    <row r="234" spans="1:9" x14ac:dyDescent="0.25">
      <c r="A234" s="31">
        <v>43647</v>
      </c>
      <c r="B234" s="32"/>
      <c r="C234" s="33"/>
      <c r="D234" s="39"/>
      <c r="E234" s="32"/>
      <c r="F234" s="32"/>
      <c r="G234" s="27"/>
      <c r="H234" s="36"/>
      <c r="I234" s="37"/>
    </row>
    <row r="235" spans="1:9" x14ac:dyDescent="0.25">
      <c r="A235" s="31">
        <v>43678</v>
      </c>
      <c r="B235" s="32"/>
      <c r="C235" s="33"/>
      <c r="D235" s="39"/>
      <c r="E235" s="32"/>
      <c r="F235" s="32"/>
      <c r="G235" s="27"/>
      <c r="H235" s="36"/>
      <c r="I235" s="37"/>
    </row>
    <row r="236" spans="1:9" x14ac:dyDescent="0.25">
      <c r="A236" s="31">
        <v>43709</v>
      </c>
      <c r="B236" s="32"/>
      <c r="C236" s="33"/>
      <c r="D236" s="39"/>
      <c r="E236" s="32"/>
      <c r="F236" s="32"/>
      <c r="G236" s="27"/>
      <c r="H236" s="36"/>
      <c r="I236" s="37"/>
    </row>
    <row r="237" spans="1:9" x14ac:dyDescent="0.25">
      <c r="A237" s="31">
        <v>43739</v>
      </c>
      <c r="B237" s="32"/>
      <c r="C237" s="33"/>
      <c r="D237" s="39"/>
      <c r="E237" s="32"/>
      <c r="F237" s="32"/>
      <c r="G237" s="27"/>
      <c r="H237" s="36"/>
      <c r="I237" s="37"/>
    </row>
    <row r="238" spans="1:9" x14ac:dyDescent="0.25">
      <c r="A238" s="31">
        <v>43770</v>
      </c>
      <c r="B238" s="32"/>
      <c r="C238" s="33"/>
      <c r="D238" s="39"/>
      <c r="E238" s="32"/>
      <c r="F238" s="32"/>
      <c r="G238" s="27"/>
      <c r="H238" s="36"/>
      <c r="I238" s="37"/>
    </row>
    <row r="239" spans="1:9" x14ac:dyDescent="0.25">
      <c r="A239" s="31">
        <v>43800</v>
      </c>
      <c r="B239" s="32"/>
      <c r="C239" s="33"/>
      <c r="D239" s="39"/>
      <c r="E239" s="32"/>
      <c r="F239" s="32"/>
      <c r="G239" s="27"/>
      <c r="H239" s="36"/>
      <c r="I239" s="37"/>
    </row>
    <row r="240" spans="1:9" x14ac:dyDescent="0.25">
      <c r="A240" s="31">
        <v>43831</v>
      </c>
      <c r="B240" s="32"/>
      <c r="C240" s="33"/>
      <c r="D240" s="39"/>
      <c r="E240" s="32"/>
      <c r="F240" s="32"/>
      <c r="G240" s="27"/>
      <c r="H240" s="36"/>
      <c r="I240" s="37"/>
    </row>
    <row r="241" spans="1:9" x14ac:dyDescent="0.25">
      <c r="A241" s="31">
        <v>43862</v>
      </c>
      <c r="B241" s="32"/>
      <c r="C241" s="33"/>
      <c r="D241" s="39"/>
      <c r="E241" s="32"/>
      <c r="F241" s="32"/>
      <c r="G241" s="27"/>
      <c r="H241" s="36"/>
      <c r="I241" s="37"/>
    </row>
    <row r="242" spans="1:9" x14ac:dyDescent="0.25">
      <c r="A242" s="31">
        <v>43891</v>
      </c>
      <c r="B242" s="32"/>
      <c r="C242" s="33"/>
      <c r="D242" s="39"/>
      <c r="E242" s="32"/>
      <c r="F242" s="32"/>
      <c r="G242" s="27"/>
      <c r="H242" s="36"/>
      <c r="I242" s="37"/>
    </row>
    <row r="243" spans="1:9" x14ac:dyDescent="0.25">
      <c r="A243" s="31">
        <v>43922</v>
      </c>
      <c r="B243" s="32"/>
      <c r="C243" s="33"/>
      <c r="D243" s="39"/>
      <c r="E243" s="32"/>
      <c r="F243" s="32"/>
      <c r="G243" s="27"/>
      <c r="H243" s="36"/>
      <c r="I243" s="37"/>
    </row>
    <row r="244" spans="1:9" x14ac:dyDescent="0.25">
      <c r="A244" s="31">
        <v>43952</v>
      </c>
      <c r="B244" s="32"/>
      <c r="C244" s="33"/>
      <c r="D244" s="39"/>
      <c r="E244" s="32"/>
      <c r="F244" s="32"/>
      <c r="G244" s="27"/>
      <c r="H244" s="36"/>
      <c r="I244" s="37"/>
    </row>
    <row r="245" spans="1:9" x14ac:dyDescent="0.25">
      <c r="A245" s="31">
        <v>43983</v>
      </c>
      <c r="B245" s="32"/>
      <c r="C245" s="33"/>
      <c r="D245" s="39"/>
      <c r="E245" s="32"/>
      <c r="F245" s="32"/>
      <c r="G245" s="27"/>
      <c r="H245" s="36"/>
      <c r="I245" s="37"/>
    </row>
    <row r="246" spans="1:9" x14ac:dyDescent="0.25">
      <c r="A246" s="31">
        <v>44013</v>
      </c>
      <c r="B246" s="32"/>
      <c r="C246" s="33"/>
      <c r="D246" s="39"/>
      <c r="E246" s="32"/>
      <c r="F246" s="32"/>
      <c r="G246" s="27"/>
      <c r="H246" s="36"/>
      <c r="I246" s="37"/>
    </row>
    <row r="247" spans="1:9" x14ac:dyDescent="0.25">
      <c r="A247" s="31">
        <v>44044</v>
      </c>
      <c r="B247" s="32"/>
      <c r="C247" s="33"/>
      <c r="D247" s="39"/>
      <c r="E247" s="32"/>
      <c r="F247" s="32"/>
      <c r="G247" s="27"/>
      <c r="H247" s="36"/>
      <c r="I247" s="37"/>
    </row>
    <row r="248" spans="1:9" x14ac:dyDescent="0.25">
      <c r="A248" s="31">
        <v>44075</v>
      </c>
      <c r="B248" s="32"/>
      <c r="C248" s="33"/>
      <c r="D248" s="39"/>
      <c r="E248" s="32"/>
      <c r="F248" s="32"/>
      <c r="G248" s="27"/>
      <c r="H248" s="36"/>
      <c r="I248" s="37"/>
    </row>
    <row r="249" spans="1:9" x14ac:dyDescent="0.25">
      <c r="A249" s="31">
        <v>44105</v>
      </c>
      <c r="B249" s="32"/>
      <c r="C249" s="33"/>
      <c r="D249" s="39"/>
      <c r="E249" s="32"/>
      <c r="F249" s="32"/>
      <c r="G249" s="27"/>
      <c r="H249" s="36"/>
      <c r="I249" s="37"/>
    </row>
    <row r="250" spans="1:9" x14ac:dyDescent="0.25">
      <c r="A250" s="31">
        <v>44136</v>
      </c>
      <c r="B250" s="32"/>
      <c r="C250" s="33"/>
      <c r="D250" s="39"/>
      <c r="E250" s="32"/>
      <c r="F250" s="32"/>
      <c r="G250" s="27"/>
      <c r="H250" s="36"/>
      <c r="I250" s="37"/>
    </row>
    <row r="251" spans="1:9" x14ac:dyDescent="0.25">
      <c r="A251" s="31">
        <v>44166</v>
      </c>
      <c r="B251" s="32"/>
      <c r="C251" s="33"/>
      <c r="D251" s="39"/>
      <c r="E251" s="32"/>
      <c r="F251" s="32"/>
      <c r="G251" s="27"/>
      <c r="H251" s="36"/>
      <c r="I251" s="37"/>
    </row>
    <row r="252" spans="1:9" x14ac:dyDescent="0.25">
      <c r="A252" s="31">
        <v>44197</v>
      </c>
      <c r="B252" s="32"/>
      <c r="C252" s="33"/>
      <c r="D252" s="39"/>
      <c r="E252" s="32"/>
      <c r="F252" s="32"/>
      <c r="G252" s="27"/>
      <c r="H252" s="36"/>
      <c r="I252" s="37"/>
    </row>
    <row r="253" spans="1:9" x14ac:dyDescent="0.25">
      <c r="A253" s="31">
        <v>44228</v>
      </c>
      <c r="B253" s="32"/>
      <c r="C253" s="33"/>
      <c r="D253" s="39"/>
      <c r="E253" s="32"/>
      <c r="F253" s="32"/>
      <c r="G253" s="27"/>
      <c r="H253" s="36"/>
      <c r="I253" s="37"/>
    </row>
    <row r="254" spans="1:9" x14ac:dyDescent="0.25">
      <c r="A254" s="31">
        <v>44256</v>
      </c>
      <c r="B254" s="32"/>
      <c r="C254" s="33"/>
      <c r="D254" s="39"/>
      <c r="E254" s="32"/>
      <c r="F254" s="32"/>
      <c r="G254" s="27"/>
      <c r="H254" s="36"/>
      <c r="I254" s="37"/>
    </row>
    <row r="255" spans="1:9" x14ac:dyDescent="0.25">
      <c r="A255" s="31">
        <v>44287</v>
      </c>
      <c r="B255" s="32"/>
      <c r="C255" s="33"/>
      <c r="D255" s="39"/>
      <c r="E255" s="32"/>
      <c r="F255" s="32"/>
      <c r="G255" s="27"/>
      <c r="H255" s="36"/>
      <c r="I255" s="37"/>
    </row>
    <row r="256" spans="1:9" x14ac:dyDescent="0.25">
      <c r="A256" s="31">
        <v>44317</v>
      </c>
      <c r="B256" s="32"/>
      <c r="C256" s="33"/>
      <c r="D256" s="39"/>
      <c r="E256" s="32"/>
      <c r="F256" s="32"/>
      <c r="G256" s="27"/>
      <c r="H256" s="36"/>
      <c r="I256" s="37"/>
    </row>
    <row r="257" spans="1:9" x14ac:dyDescent="0.25">
      <c r="A257" s="31">
        <v>44348</v>
      </c>
      <c r="B257" s="32"/>
      <c r="C257" s="33"/>
      <c r="D257" s="39"/>
      <c r="E257" s="32"/>
      <c r="F257" s="32"/>
      <c r="G257" s="27"/>
      <c r="H257" s="36"/>
      <c r="I257" s="37"/>
    </row>
    <row r="258" spans="1:9" x14ac:dyDescent="0.25">
      <c r="A258" s="31">
        <v>44378</v>
      </c>
      <c r="B258" s="32"/>
      <c r="C258" s="33"/>
      <c r="D258" s="39"/>
      <c r="E258" s="32"/>
      <c r="F258" s="32"/>
      <c r="G258" s="27"/>
      <c r="H258" s="36"/>
      <c r="I258" s="37"/>
    </row>
    <row r="259" spans="1:9" x14ac:dyDescent="0.25">
      <c r="A259" s="31">
        <v>44409</v>
      </c>
      <c r="B259" s="32"/>
      <c r="C259" s="33"/>
      <c r="D259" s="39"/>
      <c r="E259" s="32"/>
      <c r="F259" s="32"/>
      <c r="G259" s="27"/>
      <c r="H259" s="36"/>
      <c r="I259" s="37"/>
    </row>
    <row r="260" spans="1:9" x14ac:dyDescent="0.25">
      <c r="A260" s="31">
        <v>44440</v>
      </c>
      <c r="B260" s="32"/>
      <c r="C260" s="33"/>
      <c r="D260" s="39"/>
      <c r="E260" s="32"/>
      <c r="F260" s="32"/>
      <c r="G260" s="27"/>
      <c r="H260" s="36"/>
      <c r="I260" s="37"/>
    </row>
    <row r="261" spans="1:9" x14ac:dyDescent="0.25">
      <c r="A261" s="31">
        <v>44470</v>
      </c>
      <c r="B261" s="32"/>
      <c r="C261" s="33"/>
      <c r="D261" s="39"/>
      <c r="E261" s="32"/>
      <c r="F261" s="32"/>
      <c r="G261" s="27"/>
      <c r="H261" s="36"/>
      <c r="I261" s="37"/>
    </row>
    <row r="262" spans="1:9" x14ac:dyDescent="0.25">
      <c r="A262" s="31">
        <v>44501</v>
      </c>
      <c r="B262" s="32"/>
      <c r="C262" s="33"/>
      <c r="D262" s="39"/>
      <c r="E262" s="32"/>
      <c r="F262" s="32"/>
      <c r="G262" s="27"/>
      <c r="H262" s="36"/>
      <c r="I262" s="37"/>
    </row>
    <row r="263" spans="1:9" x14ac:dyDescent="0.25">
      <c r="A263" s="31">
        <v>44531</v>
      </c>
      <c r="B263" s="32"/>
      <c r="C263" s="33"/>
      <c r="D263" s="39"/>
      <c r="E263" s="32"/>
      <c r="F263" s="32"/>
      <c r="G263" s="27"/>
      <c r="H263" s="36"/>
      <c r="I263" s="37"/>
    </row>
    <row r="264" spans="1:9" x14ac:dyDescent="0.25">
      <c r="A264" s="31">
        <v>44562</v>
      </c>
      <c r="B264" s="32"/>
      <c r="C264" s="33"/>
      <c r="D264" s="39"/>
      <c r="E264" s="32"/>
      <c r="F264" s="32"/>
      <c r="G264" s="27"/>
      <c r="H264" s="36"/>
      <c r="I264" s="37"/>
    </row>
    <row r="265" spans="1:9" x14ac:dyDescent="0.25">
      <c r="A265" s="31">
        <v>44593</v>
      </c>
      <c r="B265" s="32"/>
      <c r="C265" s="33"/>
      <c r="D265" s="39"/>
      <c r="E265" s="32"/>
      <c r="F265" s="32"/>
      <c r="G265" s="27"/>
      <c r="H265" s="36"/>
      <c r="I265" s="37"/>
    </row>
    <row r="266" spans="1:9" x14ac:dyDescent="0.25">
      <c r="A266" s="31">
        <v>44621</v>
      </c>
      <c r="B266" s="32"/>
      <c r="C266" s="33"/>
      <c r="D266" s="39"/>
      <c r="E266" s="32"/>
      <c r="F266" s="32"/>
      <c r="G266" s="27"/>
      <c r="H266" s="36"/>
      <c r="I266" s="37"/>
    </row>
    <row r="267" spans="1:9" x14ac:dyDescent="0.25">
      <c r="A267" s="31">
        <v>44652</v>
      </c>
      <c r="B267" s="32"/>
      <c r="C267" s="33"/>
      <c r="D267" s="39"/>
      <c r="E267" s="32"/>
      <c r="F267" s="32"/>
      <c r="G267" s="27"/>
      <c r="H267" s="36"/>
      <c r="I267" s="37"/>
    </row>
    <row r="268" spans="1:9" x14ac:dyDescent="0.25">
      <c r="A268" s="31">
        <v>44682</v>
      </c>
      <c r="B268" s="32"/>
      <c r="C268" s="33"/>
      <c r="D268" s="39"/>
      <c r="E268" s="32"/>
      <c r="F268" s="32"/>
      <c r="G268" s="27"/>
      <c r="H268" s="36"/>
      <c r="I268" s="37"/>
    </row>
    <row r="269" spans="1:9" x14ac:dyDescent="0.25">
      <c r="A269" s="31">
        <v>44713</v>
      </c>
      <c r="B269" s="32"/>
      <c r="C269" s="33"/>
      <c r="D269" s="39"/>
      <c r="E269" s="32"/>
      <c r="F269" s="32"/>
      <c r="G269" s="27"/>
      <c r="H269" s="36"/>
      <c r="I269" s="37"/>
    </row>
    <row r="270" spans="1:9" x14ac:dyDescent="0.25">
      <c r="A270" s="31">
        <v>44743</v>
      </c>
      <c r="B270" s="32"/>
      <c r="C270" s="33"/>
      <c r="D270" s="39"/>
      <c r="E270" s="32"/>
      <c r="F270" s="32"/>
      <c r="G270" s="27"/>
      <c r="H270" s="36"/>
      <c r="I270" s="37"/>
    </row>
    <row r="271" spans="1:9" x14ac:dyDescent="0.25">
      <c r="A271" s="31">
        <v>44774</v>
      </c>
      <c r="B271" s="32"/>
      <c r="C271" s="33"/>
      <c r="D271" s="39"/>
      <c r="E271" s="32"/>
      <c r="F271" s="32"/>
      <c r="G271" s="27"/>
      <c r="H271" s="36"/>
      <c r="I271" s="37"/>
    </row>
    <row r="272" spans="1:9" x14ac:dyDescent="0.25">
      <c r="A272" s="31">
        <v>44805</v>
      </c>
      <c r="B272" s="32"/>
      <c r="C272" s="33"/>
      <c r="D272" s="39"/>
      <c r="E272" s="32"/>
      <c r="F272" s="32"/>
      <c r="G272" s="27"/>
      <c r="H272" s="36"/>
      <c r="I272" s="37"/>
    </row>
    <row r="273" spans="1:9" x14ac:dyDescent="0.25">
      <c r="A273" s="31">
        <v>44835</v>
      </c>
      <c r="B273" s="32"/>
      <c r="C273" s="33"/>
      <c r="D273" s="39"/>
      <c r="E273" s="32"/>
      <c r="F273" s="32"/>
      <c r="G273" s="27"/>
      <c r="H273" s="36"/>
      <c r="I273" s="37"/>
    </row>
    <row r="274" spans="1:9" x14ac:dyDescent="0.25">
      <c r="A274" s="31">
        <v>44866</v>
      </c>
      <c r="B274" s="32"/>
      <c r="C274" s="33"/>
      <c r="D274" s="39"/>
      <c r="E274" s="32"/>
      <c r="F274" s="32"/>
      <c r="G274" s="27"/>
      <c r="H274" s="36"/>
      <c r="I274" s="37"/>
    </row>
    <row r="275" spans="1:9" x14ac:dyDescent="0.25">
      <c r="A275" s="31">
        <v>44896</v>
      </c>
      <c r="B275" s="32"/>
      <c r="C275" s="33"/>
      <c r="D275" s="39"/>
      <c r="E275" s="32"/>
      <c r="F275" s="32"/>
      <c r="G275" s="27"/>
      <c r="H275" s="36"/>
      <c r="I275" s="37"/>
    </row>
    <row r="276" spans="1:9" x14ac:dyDescent="0.25">
      <c r="A276" s="31">
        <v>44927</v>
      </c>
      <c r="B276" s="32"/>
      <c r="C276" s="33"/>
      <c r="D276" s="39"/>
      <c r="E276" s="32"/>
      <c r="F276" s="32"/>
      <c r="G276" s="27"/>
      <c r="H276" s="36"/>
      <c r="I276" s="37"/>
    </row>
    <row r="277" spans="1:9" x14ac:dyDescent="0.25">
      <c r="A277" s="31">
        <v>44958</v>
      </c>
      <c r="B277" s="32"/>
      <c r="C277" s="33"/>
      <c r="D277" s="39"/>
      <c r="E277" s="32"/>
      <c r="F277" s="32"/>
      <c r="G277" s="27"/>
      <c r="H277" s="36"/>
      <c r="I277" s="37"/>
    </row>
    <row r="278" spans="1:9" x14ac:dyDescent="0.25">
      <c r="A278" s="31">
        <v>44986</v>
      </c>
      <c r="B278" s="32"/>
      <c r="C278" s="33"/>
      <c r="D278" s="39"/>
      <c r="E278" s="32"/>
      <c r="F278" s="32"/>
      <c r="G278" s="27"/>
      <c r="H278" s="36"/>
      <c r="I278" s="37"/>
    </row>
    <row r="279" spans="1:9" x14ac:dyDescent="0.25">
      <c r="A279" s="31">
        <v>45017</v>
      </c>
      <c r="B279" s="32"/>
      <c r="C279" s="33"/>
      <c r="D279" s="39"/>
      <c r="E279" s="32"/>
      <c r="F279" s="32"/>
      <c r="G279" s="27"/>
      <c r="H279" s="36"/>
      <c r="I279" s="37"/>
    </row>
    <row r="280" spans="1:9" x14ac:dyDescent="0.25">
      <c r="A280" s="31">
        <v>45047</v>
      </c>
      <c r="B280" s="32"/>
      <c r="C280" s="33"/>
      <c r="D280" s="39"/>
      <c r="E280" s="32"/>
      <c r="F280" s="32"/>
      <c r="G280" s="27"/>
      <c r="H280" s="36"/>
      <c r="I280" s="37"/>
    </row>
    <row r="281" spans="1:9" x14ac:dyDescent="0.25">
      <c r="A281" s="31">
        <v>45078</v>
      </c>
      <c r="B281" s="32"/>
      <c r="C281" s="33"/>
      <c r="D281" s="39"/>
      <c r="E281" s="32"/>
      <c r="F281" s="32"/>
      <c r="G281" s="27"/>
      <c r="H281" s="36"/>
      <c r="I281" s="37"/>
    </row>
    <row r="282" spans="1:9" x14ac:dyDescent="0.25">
      <c r="A282" s="31">
        <v>45108</v>
      </c>
      <c r="B282" s="32"/>
      <c r="C282" s="33"/>
      <c r="D282" s="39"/>
      <c r="E282" s="32"/>
      <c r="F282" s="32"/>
      <c r="G282" s="27"/>
      <c r="H282" s="36"/>
      <c r="I282" s="37"/>
    </row>
    <row r="283" spans="1:9" x14ac:dyDescent="0.25">
      <c r="A283" s="31">
        <v>45139</v>
      </c>
      <c r="B283" s="32"/>
      <c r="C283" s="33"/>
      <c r="D283" s="39"/>
      <c r="E283" s="32"/>
      <c r="F283" s="32"/>
      <c r="G283" s="27"/>
      <c r="H283" s="36"/>
      <c r="I283" s="37"/>
    </row>
    <row r="284" spans="1:9" x14ac:dyDescent="0.25">
      <c r="A284" s="31">
        <v>45170</v>
      </c>
      <c r="B284" s="32"/>
      <c r="C284" s="33"/>
      <c r="D284" s="39"/>
      <c r="E284" s="32"/>
      <c r="F284" s="32"/>
      <c r="G284" s="27"/>
      <c r="H284" s="36"/>
      <c r="I284" s="37"/>
    </row>
    <row r="285" spans="1:9" x14ac:dyDescent="0.25">
      <c r="A285" s="31">
        <v>45200</v>
      </c>
      <c r="B285" s="32"/>
      <c r="C285" s="33"/>
      <c r="D285" s="39"/>
      <c r="E285" s="32"/>
      <c r="F285" s="32"/>
      <c r="G285" s="27"/>
      <c r="H285" s="36"/>
      <c r="I285" s="37"/>
    </row>
    <row r="286" spans="1:9" x14ac:dyDescent="0.25">
      <c r="A286" s="31">
        <v>45231</v>
      </c>
      <c r="B286" s="32"/>
      <c r="C286" s="33"/>
      <c r="D286" s="39"/>
      <c r="E286" s="32"/>
      <c r="F286" s="32"/>
      <c r="G286" s="27"/>
      <c r="H286" s="36"/>
      <c r="I286" s="37"/>
    </row>
    <row r="287" spans="1:9" x14ac:dyDescent="0.25">
      <c r="A287" s="31">
        <v>45261</v>
      </c>
      <c r="B287" s="32"/>
      <c r="C287" s="33"/>
      <c r="D287" s="39"/>
      <c r="E287" s="32"/>
      <c r="F287" s="32"/>
      <c r="G287" s="27"/>
      <c r="H287" s="36"/>
      <c r="I287" s="37"/>
    </row>
    <row r="288" spans="1:9" x14ac:dyDescent="0.25">
      <c r="A288" s="31">
        <v>45292</v>
      </c>
      <c r="B288" s="32"/>
      <c r="C288" s="33"/>
      <c r="D288" s="39"/>
      <c r="E288" s="32"/>
      <c r="F288" s="32"/>
      <c r="G288" s="27"/>
      <c r="H288" s="36"/>
      <c r="I288" s="37"/>
    </row>
    <row r="289" spans="1:9" x14ac:dyDescent="0.25">
      <c r="A289" s="31">
        <v>45323</v>
      </c>
      <c r="B289" s="32"/>
      <c r="C289" s="33"/>
      <c r="D289" s="39"/>
      <c r="E289" s="32"/>
      <c r="F289" s="32"/>
      <c r="G289" s="27"/>
      <c r="H289" s="36"/>
      <c r="I289" s="37"/>
    </row>
    <row r="290" spans="1:9" x14ac:dyDescent="0.25">
      <c r="A290" s="31">
        <v>45352</v>
      </c>
      <c r="B290" s="32"/>
      <c r="C290" s="33"/>
      <c r="D290" s="39"/>
      <c r="E290" s="32"/>
      <c r="F290" s="32"/>
      <c r="G290" s="27"/>
      <c r="H290" s="36"/>
      <c r="I290" s="37"/>
    </row>
    <row r="291" spans="1:9" x14ac:dyDescent="0.25">
      <c r="A291" s="31">
        <v>45383</v>
      </c>
      <c r="B291" s="32"/>
      <c r="C291" s="33"/>
      <c r="D291" s="39"/>
      <c r="E291" s="32"/>
      <c r="F291" s="32"/>
      <c r="G291" s="27"/>
      <c r="H291" s="36"/>
      <c r="I291" s="37"/>
    </row>
    <row r="292" spans="1:9" x14ac:dyDescent="0.25">
      <c r="A292" s="31">
        <v>45413</v>
      </c>
      <c r="B292" s="32"/>
      <c r="C292" s="33"/>
      <c r="D292" s="39"/>
      <c r="E292" s="32"/>
      <c r="F292" s="32"/>
      <c r="G292" s="27"/>
      <c r="H292" s="36"/>
      <c r="I292" s="37"/>
    </row>
    <row r="293" spans="1:9" x14ac:dyDescent="0.25">
      <c r="A293" s="31">
        <v>45444</v>
      </c>
      <c r="B293" s="32"/>
      <c r="C293" s="33"/>
      <c r="D293" s="39"/>
      <c r="E293" s="32"/>
      <c r="F293" s="32"/>
      <c r="G293" s="27"/>
      <c r="H293" s="36"/>
      <c r="I293" s="37"/>
    </row>
    <row r="294" spans="1:9" x14ac:dyDescent="0.25">
      <c r="A294" s="31">
        <v>45474</v>
      </c>
      <c r="B294" s="32"/>
      <c r="C294" s="33"/>
      <c r="D294" s="39"/>
      <c r="E294" s="32"/>
      <c r="F294" s="32"/>
      <c r="G294" s="27"/>
      <c r="H294" s="36"/>
      <c r="I294" s="37"/>
    </row>
    <row r="295" spans="1:9" x14ac:dyDescent="0.25">
      <c r="A295" s="31">
        <v>45505</v>
      </c>
      <c r="B295" s="32"/>
      <c r="C295" s="33"/>
      <c r="D295" s="39"/>
      <c r="E295" s="32"/>
      <c r="F295" s="32"/>
      <c r="G295" s="27"/>
      <c r="H295" s="36"/>
      <c r="I295" s="37"/>
    </row>
    <row r="296" spans="1:9" x14ac:dyDescent="0.25">
      <c r="A296" s="31">
        <v>45536</v>
      </c>
      <c r="B296" s="32"/>
      <c r="C296" s="33"/>
      <c r="D296" s="39"/>
      <c r="E296" s="32"/>
      <c r="F296" s="32"/>
      <c r="G296" s="27"/>
      <c r="H296" s="36"/>
      <c r="I296" s="37"/>
    </row>
    <row r="297" spans="1:9" x14ac:dyDescent="0.25">
      <c r="A297" s="31">
        <v>45566</v>
      </c>
      <c r="B297" s="32"/>
      <c r="C297" s="33"/>
      <c r="D297" s="39"/>
      <c r="E297" s="32"/>
      <c r="F297" s="32"/>
      <c r="G297" s="27"/>
      <c r="H297" s="36"/>
      <c r="I297" s="37"/>
    </row>
    <row r="298" spans="1:9" x14ac:dyDescent="0.25">
      <c r="A298" s="31">
        <v>45597</v>
      </c>
      <c r="B298" s="32"/>
      <c r="C298" s="33"/>
      <c r="D298" s="39"/>
      <c r="E298" s="32"/>
      <c r="F298" s="32"/>
      <c r="G298" s="27"/>
      <c r="H298" s="36"/>
      <c r="I298" s="37"/>
    </row>
    <row r="299" spans="1:9" x14ac:dyDescent="0.25">
      <c r="A299" s="31">
        <v>45627</v>
      </c>
      <c r="B299" s="32"/>
      <c r="C299" s="33"/>
      <c r="D299" s="39"/>
      <c r="E299" s="32"/>
      <c r="F299" s="32"/>
      <c r="G299" s="27"/>
      <c r="H299" s="36"/>
      <c r="I299" s="37"/>
    </row>
    <row r="300" spans="1:9" x14ac:dyDescent="0.25">
      <c r="A300" s="31">
        <v>45658</v>
      </c>
      <c r="B300" s="32"/>
      <c r="C300" s="33"/>
      <c r="D300" s="39"/>
      <c r="E300" s="32"/>
      <c r="F300" s="32"/>
      <c r="G300" s="27"/>
      <c r="H300" s="36"/>
      <c r="I300" s="37"/>
    </row>
    <row r="301" spans="1:9" x14ac:dyDescent="0.25">
      <c r="A301" s="31">
        <v>45689</v>
      </c>
      <c r="B301" s="32"/>
      <c r="C301" s="33"/>
      <c r="D301" s="39"/>
      <c r="E301" s="32"/>
      <c r="F301" s="32"/>
      <c r="G301" s="27"/>
      <c r="H301" s="36"/>
      <c r="I301" s="37"/>
    </row>
    <row r="302" spans="1:9" x14ac:dyDescent="0.25">
      <c r="A302" s="31">
        <v>45717</v>
      </c>
      <c r="B302" s="32"/>
      <c r="C302" s="33"/>
      <c r="D302" s="39"/>
      <c r="E302" s="32"/>
      <c r="F302" s="32"/>
      <c r="G302" s="27"/>
      <c r="H302" s="36"/>
      <c r="I302" s="37"/>
    </row>
    <row r="303" spans="1:9" x14ac:dyDescent="0.25">
      <c r="A303" s="31">
        <v>45748</v>
      </c>
      <c r="B303" s="32"/>
      <c r="C303" s="33"/>
      <c r="D303" s="39"/>
      <c r="E303" s="32"/>
      <c r="F303" s="32"/>
      <c r="G303" s="27"/>
      <c r="H303" s="36"/>
      <c r="I303" s="37"/>
    </row>
    <row r="304" spans="1:9" x14ac:dyDescent="0.25">
      <c r="A304" s="31">
        <v>45778</v>
      </c>
      <c r="B304" s="32"/>
      <c r="C304" s="33"/>
      <c r="D304" s="39"/>
      <c r="E304" s="32"/>
      <c r="F304" s="32"/>
      <c r="G304" s="27"/>
      <c r="H304" s="36"/>
      <c r="I304" s="37"/>
    </row>
    <row r="305" spans="1:9" x14ac:dyDescent="0.25">
      <c r="A305" s="31">
        <v>45809</v>
      </c>
      <c r="B305" s="32"/>
      <c r="C305" s="33"/>
      <c r="D305" s="39"/>
      <c r="E305" s="32"/>
      <c r="F305" s="32"/>
      <c r="G305" s="27"/>
      <c r="H305" s="36"/>
      <c r="I305" s="37"/>
    </row>
    <row r="306" spans="1:9" x14ac:dyDescent="0.25">
      <c r="A306" s="31">
        <v>45839</v>
      </c>
      <c r="B306" s="32"/>
      <c r="C306" s="33"/>
      <c r="D306" s="39"/>
      <c r="E306" s="32"/>
      <c r="F306" s="32"/>
      <c r="G306" s="27"/>
      <c r="H306" s="36"/>
      <c r="I306" s="37"/>
    </row>
    <row r="307" spans="1:9" x14ac:dyDescent="0.25">
      <c r="A307" s="31">
        <v>45870</v>
      </c>
      <c r="B307" s="32"/>
      <c r="C307" s="33"/>
      <c r="D307" s="39"/>
      <c r="E307" s="32"/>
      <c r="F307" s="32"/>
      <c r="G307" s="27"/>
      <c r="H307" s="36"/>
      <c r="I307" s="37"/>
    </row>
    <row r="308" spans="1:9" x14ac:dyDescent="0.25">
      <c r="A308" s="31">
        <v>45901</v>
      </c>
      <c r="B308" s="32"/>
      <c r="C308" s="33"/>
      <c r="D308" s="39"/>
      <c r="E308" s="32"/>
      <c r="F308" s="32"/>
      <c r="G308" s="27"/>
      <c r="H308" s="36"/>
      <c r="I308" s="37"/>
    </row>
    <row r="309" spans="1:9" x14ac:dyDescent="0.25">
      <c r="A309" s="31">
        <v>45931</v>
      </c>
      <c r="B309" s="32"/>
      <c r="C309" s="33"/>
      <c r="D309" s="39"/>
      <c r="E309" s="32"/>
      <c r="F309" s="32"/>
      <c r="G309" s="27"/>
      <c r="H309" s="36"/>
      <c r="I309" s="37"/>
    </row>
    <row r="310" spans="1:9" x14ac:dyDescent="0.25">
      <c r="A310" s="31">
        <v>45962</v>
      </c>
      <c r="B310" s="32"/>
      <c r="C310" s="33"/>
      <c r="D310" s="39"/>
      <c r="E310" s="32"/>
      <c r="F310" s="32"/>
      <c r="G310" s="27"/>
      <c r="H310" s="36"/>
      <c r="I310" s="37"/>
    </row>
    <row r="311" spans="1:9" x14ac:dyDescent="0.25">
      <c r="A311" s="31">
        <v>45992</v>
      </c>
      <c r="B311" s="32"/>
      <c r="C311" s="33"/>
      <c r="D311" s="39"/>
      <c r="E311" s="32"/>
      <c r="F311" s="32"/>
      <c r="G311" s="27"/>
      <c r="H311" s="36"/>
      <c r="I311" s="37"/>
    </row>
    <row r="312" spans="1:9" x14ac:dyDescent="0.25">
      <c r="A312" s="31">
        <v>46023</v>
      </c>
      <c r="B312" s="32"/>
      <c r="C312" s="33"/>
      <c r="D312" s="39"/>
      <c r="E312" s="32"/>
      <c r="F312" s="32"/>
      <c r="G312" s="27"/>
      <c r="H312" s="36"/>
      <c r="I312" s="37"/>
    </row>
    <row r="313" spans="1:9" x14ac:dyDescent="0.25">
      <c r="A313" s="31">
        <v>46054</v>
      </c>
      <c r="B313" s="32"/>
      <c r="C313" s="33"/>
      <c r="D313" s="39"/>
      <c r="E313" s="32"/>
      <c r="F313" s="32"/>
      <c r="G313" s="27"/>
      <c r="H313" s="36"/>
      <c r="I313" s="37"/>
    </row>
    <row r="314" spans="1:9" x14ac:dyDescent="0.25">
      <c r="A314" s="31">
        <v>46082</v>
      </c>
      <c r="B314" s="32"/>
      <c r="C314" s="33"/>
      <c r="D314" s="39"/>
      <c r="E314" s="32"/>
      <c r="F314" s="32"/>
      <c r="G314" s="27"/>
      <c r="H314" s="36"/>
      <c r="I314" s="37"/>
    </row>
    <row r="315" spans="1:9" x14ac:dyDescent="0.25">
      <c r="A315" s="31">
        <v>46113</v>
      </c>
      <c r="B315" s="32"/>
      <c r="C315" s="33"/>
      <c r="D315" s="39"/>
      <c r="E315" s="32"/>
      <c r="F315" s="32"/>
      <c r="G315" s="27"/>
      <c r="H315" s="36"/>
      <c r="I315" s="37"/>
    </row>
    <row r="316" spans="1:9" x14ac:dyDescent="0.25">
      <c r="A316" s="31">
        <v>46143</v>
      </c>
      <c r="B316" s="32"/>
      <c r="C316" s="33"/>
      <c r="D316" s="39"/>
      <c r="E316" s="32"/>
      <c r="F316" s="32"/>
      <c r="G316" s="27"/>
      <c r="H316" s="36"/>
      <c r="I316" s="37"/>
    </row>
    <row r="317" spans="1:9" x14ac:dyDescent="0.25">
      <c r="A317" s="31">
        <v>46174</v>
      </c>
      <c r="B317" s="32"/>
      <c r="C317" s="33"/>
      <c r="D317" s="39"/>
      <c r="E317" s="32"/>
      <c r="F317" s="32"/>
      <c r="G317" s="27"/>
      <c r="H317" s="36"/>
      <c r="I317" s="37"/>
    </row>
    <row r="318" spans="1:9" x14ac:dyDescent="0.25">
      <c r="A318" s="31">
        <v>46204</v>
      </c>
      <c r="B318" s="32"/>
      <c r="C318" s="33"/>
      <c r="D318" s="39"/>
      <c r="E318" s="32"/>
      <c r="F318" s="32"/>
      <c r="G318" s="27"/>
      <c r="H318" s="36"/>
      <c r="I318" s="37"/>
    </row>
    <row r="319" spans="1:9" x14ac:dyDescent="0.25">
      <c r="A319" s="31">
        <v>46235</v>
      </c>
      <c r="B319" s="32"/>
      <c r="C319" s="33"/>
      <c r="D319" s="39"/>
      <c r="E319" s="32"/>
      <c r="F319" s="32"/>
      <c r="G319" s="27"/>
      <c r="H319" s="36"/>
      <c r="I319" s="37"/>
    </row>
    <row r="320" spans="1:9" x14ac:dyDescent="0.25">
      <c r="A320" s="31">
        <v>46266</v>
      </c>
      <c r="B320" s="32"/>
      <c r="C320" s="33"/>
      <c r="D320" s="39"/>
      <c r="E320" s="32"/>
      <c r="F320" s="32"/>
      <c r="G320" s="27"/>
      <c r="H320" s="36"/>
      <c r="I320" s="37"/>
    </row>
    <row r="321" spans="1:9" x14ac:dyDescent="0.25">
      <c r="A321" s="31">
        <v>46296</v>
      </c>
      <c r="B321" s="32"/>
      <c r="C321" s="33"/>
      <c r="D321" s="39"/>
      <c r="E321" s="32"/>
      <c r="F321" s="32"/>
      <c r="G321" s="27"/>
      <c r="H321" s="36"/>
      <c r="I321" s="37"/>
    </row>
    <row r="322" spans="1:9" x14ac:dyDescent="0.25">
      <c r="A322" s="31">
        <v>46327</v>
      </c>
      <c r="B322" s="32"/>
      <c r="C322" s="33"/>
      <c r="D322" s="39"/>
      <c r="E322" s="32"/>
      <c r="F322" s="32"/>
      <c r="G322" s="27"/>
      <c r="H322" s="36"/>
      <c r="I322" s="37"/>
    </row>
    <row r="323" spans="1:9" x14ac:dyDescent="0.25">
      <c r="A323" s="31">
        <v>46357</v>
      </c>
      <c r="B323" s="32"/>
      <c r="C323" s="33"/>
      <c r="D323" s="39"/>
      <c r="E323" s="32"/>
      <c r="F323" s="32"/>
      <c r="G323" s="27"/>
      <c r="H323" s="36"/>
      <c r="I323" s="37"/>
    </row>
    <row r="324" spans="1:9" x14ac:dyDescent="0.25">
      <c r="A324" s="31">
        <v>46388</v>
      </c>
      <c r="B324" s="32"/>
      <c r="C324" s="33"/>
      <c r="D324" s="39"/>
      <c r="E324" s="32"/>
      <c r="F324" s="32"/>
      <c r="G324" s="27"/>
      <c r="H324" s="36"/>
      <c r="I324" s="37"/>
    </row>
    <row r="325" spans="1:9" x14ac:dyDescent="0.25">
      <c r="A325" s="31">
        <v>46419</v>
      </c>
      <c r="B325" s="32"/>
      <c r="C325" s="33"/>
      <c r="D325" s="39"/>
      <c r="E325" s="32"/>
      <c r="F325" s="32"/>
      <c r="G325" s="27"/>
      <c r="H325" s="36"/>
      <c r="I325" s="37"/>
    </row>
    <row r="326" spans="1:9" x14ac:dyDescent="0.25">
      <c r="A326" s="31">
        <v>46447</v>
      </c>
      <c r="B326" s="32"/>
      <c r="C326" s="33"/>
      <c r="D326" s="39"/>
      <c r="E326" s="32"/>
      <c r="F326" s="32"/>
      <c r="G326" s="27"/>
      <c r="H326" s="36"/>
      <c r="I326" s="37"/>
    </row>
    <row r="327" spans="1:9" x14ac:dyDescent="0.25">
      <c r="A327" s="31">
        <v>46478</v>
      </c>
      <c r="B327" s="32"/>
      <c r="C327" s="33"/>
      <c r="D327" s="39"/>
      <c r="E327" s="32"/>
      <c r="F327" s="32"/>
      <c r="G327" s="27"/>
      <c r="H327" s="36"/>
      <c r="I327" s="37"/>
    </row>
    <row r="328" spans="1:9" x14ac:dyDescent="0.25">
      <c r="A328" s="31">
        <v>46508</v>
      </c>
      <c r="B328" s="32"/>
      <c r="C328" s="33"/>
      <c r="D328" s="39"/>
      <c r="E328" s="32"/>
      <c r="F328" s="32"/>
      <c r="G328" s="27"/>
      <c r="H328" s="36"/>
      <c r="I328" s="37"/>
    </row>
    <row r="329" spans="1:9" x14ac:dyDescent="0.25">
      <c r="A329" s="31">
        <v>46539</v>
      </c>
      <c r="B329" s="32"/>
      <c r="C329" s="33"/>
      <c r="D329" s="39"/>
      <c r="E329" s="32"/>
      <c r="F329" s="32"/>
      <c r="G329" s="27"/>
      <c r="H329" s="36"/>
      <c r="I329" s="37"/>
    </row>
    <row r="330" spans="1:9" x14ac:dyDescent="0.25">
      <c r="A330" s="31">
        <v>46569</v>
      </c>
      <c r="B330" s="32"/>
      <c r="C330" s="33"/>
      <c r="D330" s="39"/>
      <c r="E330" s="32"/>
      <c r="F330" s="32"/>
      <c r="G330" s="27"/>
      <c r="H330" s="36"/>
      <c r="I330" s="37"/>
    </row>
    <row r="331" spans="1:9" x14ac:dyDescent="0.25">
      <c r="A331" s="31">
        <v>46600</v>
      </c>
      <c r="B331" s="32"/>
      <c r="C331" s="33"/>
      <c r="D331" s="39"/>
      <c r="E331" s="32"/>
      <c r="F331" s="32"/>
      <c r="G331" s="27"/>
      <c r="H331" s="36"/>
      <c r="I331" s="37"/>
    </row>
    <row r="332" spans="1:9" x14ac:dyDescent="0.25">
      <c r="A332" s="31">
        <v>46631</v>
      </c>
      <c r="B332" s="32"/>
      <c r="C332" s="33"/>
      <c r="D332" s="39"/>
      <c r="E332" s="32"/>
      <c r="F332" s="32"/>
      <c r="G332" s="27"/>
      <c r="H332" s="36"/>
      <c r="I332" s="37"/>
    </row>
    <row r="333" spans="1:9" x14ac:dyDescent="0.25">
      <c r="A333" s="31">
        <v>46661</v>
      </c>
      <c r="B333" s="32"/>
      <c r="C333" s="33"/>
      <c r="D333" s="39"/>
      <c r="E333" s="32"/>
      <c r="F333" s="32"/>
      <c r="G333" s="27"/>
      <c r="H333" s="36"/>
      <c r="I333" s="37"/>
    </row>
    <row r="334" spans="1:9" x14ac:dyDescent="0.25">
      <c r="A334" s="31">
        <v>46692</v>
      </c>
      <c r="B334" s="32"/>
      <c r="C334" s="33"/>
      <c r="D334" s="39"/>
      <c r="E334" s="32"/>
      <c r="F334" s="32"/>
      <c r="G334" s="27"/>
      <c r="H334" s="36"/>
      <c r="I334" s="37"/>
    </row>
    <row r="335" spans="1:9" x14ac:dyDescent="0.25">
      <c r="A335" s="31">
        <v>46722</v>
      </c>
      <c r="B335" s="32"/>
      <c r="C335" s="33"/>
      <c r="D335" s="39"/>
      <c r="E335" s="32"/>
      <c r="F335" s="32"/>
      <c r="G335" s="27"/>
      <c r="H335" s="36"/>
      <c r="I335" s="37"/>
    </row>
    <row r="336" spans="1:9" x14ac:dyDescent="0.25">
      <c r="A336" s="31">
        <v>46753</v>
      </c>
      <c r="B336" s="32"/>
      <c r="C336" s="33"/>
      <c r="D336" s="39"/>
      <c r="E336" s="32"/>
      <c r="F336" s="32"/>
      <c r="G336" s="27"/>
      <c r="H336" s="36"/>
      <c r="I336" s="37"/>
    </row>
    <row r="337" spans="1:9" x14ac:dyDescent="0.25">
      <c r="A337" s="31">
        <v>46784</v>
      </c>
      <c r="B337" s="32"/>
      <c r="C337" s="33"/>
      <c r="D337" s="39"/>
      <c r="E337" s="32"/>
      <c r="F337" s="32"/>
      <c r="G337" s="27"/>
      <c r="H337" s="36"/>
      <c r="I337" s="37"/>
    </row>
    <row r="338" spans="1:9" x14ac:dyDescent="0.25">
      <c r="A338" s="31">
        <v>46813</v>
      </c>
      <c r="B338" s="32"/>
      <c r="C338" s="33"/>
      <c r="D338" s="39"/>
      <c r="E338" s="32"/>
      <c r="F338" s="32"/>
      <c r="G338" s="27"/>
      <c r="H338" s="36"/>
      <c r="I338" s="37"/>
    </row>
    <row r="339" spans="1:9" x14ac:dyDescent="0.25">
      <c r="A339" s="31">
        <v>46844</v>
      </c>
      <c r="B339" s="32"/>
      <c r="C339" s="33"/>
      <c r="D339" s="39"/>
      <c r="E339" s="32"/>
      <c r="F339" s="32"/>
      <c r="G339" s="27"/>
      <c r="H339" s="36"/>
      <c r="I339" s="37"/>
    </row>
    <row r="340" spans="1:9" x14ac:dyDescent="0.25">
      <c r="A340" s="31">
        <v>46874</v>
      </c>
      <c r="B340" s="32"/>
      <c r="C340" s="33"/>
      <c r="D340" s="39"/>
      <c r="E340" s="32"/>
      <c r="F340" s="32"/>
      <c r="G340" s="27"/>
      <c r="H340" s="36"/>
      <c r="I340" s="37"/>
    </row>
    <row r="341" spans="1:9" x14ac:dyDescent="0.25">
      <c r="A341" s="31">
        <v>46905</v>
      </c>
      <c r="B341" s="32"/>
      <c r="C341" s="33"/>
      <c r="D341" s="39"/>
      <c r="E341" s="32"/>
      <c r="F341" s="32"/>
      <c r="G341" s="27"/>
      <c r="H341" s="36"/>
      <c r="I341" s="37"/>
    </row>
    <row r="342" spans="1:9" x14ac:dyDescent="0.25">
      <c r="A342" s="31">
        <v>46935</v>
      </c>
      <c r="B342" s="32"/>
      <c r="C342" s="33"/>
      <c r="D342" s="39"/>
      <c r="E342" s="32"/>
      <c r="F342" s="32"/>
      <c r="G342" s="27"/>
      <c r="H342" s="36"/>
      <c r="I342" s="37"/>
    </row>
    <row r="343" spans="1:9" x14ac:dyDescent="0.25">
      <c r="A343" s="31">
        <v>46966</v>
      </c>
      <c r="B343" s="32"/>
      <c r="C343" s="33"/>
      <c r="D343" s="39"/>
      <c r="E343" s="32"/>
      <c r="F343" s="32"/>
      <c r="G343" s="27"/>
      <c r="H343" s="36"/>
      <c r="I343" s="37"/>
    </row>
    <row r="344" spans="1:9" x14ac:dyDescent="0.25">
      <c r="A344" s="31">
        <v>46997</v>
      </c>
      <c r="B344" s="32"/>
      <c r="C344" s="33"/>
      <c r="D344" s="39"/>
      <c r="E344" s="32"/>
      <c r="F344" s="32"/>
      <c r="G344" s="27"/>
      <c r="H344" s="36"/>
      <c r="I344" s="37"/>
    </row>
    <row r="345" spans="1:9" x14ac:dyDescent="0.25">
      <c r="A345" s="31">
        <v>47027</v>
      </c>
      <c r="B345" s="32"/>
      <c r="C345" s="33"/>
      <c r="D345" s="39"/>
      <c r="E345" s="32"/>
      <c r="F345" s="32"/>
      <c r="G345" s="27"/>
      <c r="H345" s="36"/>
      <c r="I345" s="37"/>
    </row>
    <row r="346" spans="1:9" x14ac:dyDescent="0.25">
      <c r="A346" s="31">
        <v>47058</v>
      </c>
      <c r="B346" s="32"/>
      <c r="C346" s="33"/>
      <c r="D346" s="39"/>
      <c r="E346" s="32"/>
      <c r="F346" s="32"/>
      <c r="G346" s="27"/>
      <c r="H346" s="36"/>
      <c r="I346" s="37"/>
    </row>
    <row r="347" spans="1:9" x14ac:dyDescent="0.25">
      <c r="A347" s="31">
        <v>47088</v>
      </c>
      <c r="B347" s="32"/>
      <c r="C347" s="33"/>
      <c r="D347" s="39"/>
      <c r="E347" s="32"/>
      <c r="F347" s="32"/>
      <c r="G347" s="27"/>
      <c r="H347" s="36"/>
      <c r="I347" s="37"/>
    </row>
    <row r="348" spans="1:9" x14ac:dyDescent="0.25">
      <c r="A348" s="31">
        <v>47119</v>
      </c>
      <c r="B348" s="32"/>
      <c r="C348" s="33"/>
      <c r="D348" s="39"/>
      <c r="E348" s="32"/>
      <c r="F348" s="32"/>
      <c r="G348" s="27"/>
      <c r="H348" s="36"/>
      <c r="I348" s="37"/>
    </row>
    <row r="349" spans="1:9" x14ac:dyDescent="0.25">
      <c r="A349" s="31">
        <v>47150</v>
      </c>
      <c r="B349" s="32"/>
      <c r="C349" s="33"/>
      <c r="D349" s="39"/>
      <c r="E349" s="32"/>
      <c r="F349" s="32"/>
      <c r="G349" s="27"/>
      <c r="H349" s="36"/>
      <c r="I349" s="37"/>
    </row>
    <row r="350" spans="1:9" x14ac:dyDescent="0.25">
      <c r="A350" s="31">
        <v>47178</v>
      </c>
      <c r="B350" s="32"/>
      <c r="C350" s="33"/>
      <c r="D350" s="39"/>
      <c r="E350" s="32"/>
      <c r="F350" s="32"/>
      <c r="G350" s="27"/>
      <c r="H350" s="36"/>
      <c r="I350" s="37"/>
    </row>
    <row r="351" spans="1:9" x14ac:dyDescent="0.25">
      <c r="A351" s="31">
        <v>47209</v>
      </c>
      <c r="B351" s="32"/>
      <c r="C351" s="33"/>
      <c r="D351" s="39"/>
      <c r="E351" s="32"/>
      <c r="F351" s="32"/>
      <c r="G351" s="27"/>
      <c r="H351" s="36"/>
      <c r="I351" s="37"/>
    </row>
    <row r="352" spans="1:9" x14ac:dyDescent="0.25">
      <c r="A352" s="31">
        <v>47239</v>
      </c>
      <c r="B352" s="32"/>
      <c r="C352" s="33"/>
      <c r="D352" s="39"/>
      <c r="E352" s="32"/>
      <c r="F352" s="32"/>
      <c r="G352" s="27"/>
      <c r="H352" s="36"/>
      <c r="I352" s="37"/>
    </row>
    <row r="353" spans="1:9" x14ac:dyDescent="0.25">
      <c r="A353" s="31">
        <v>47270</v>
      </c>
      <c r="B353" s="32"/>
      <c r="C353" s="33"/>
      <c r="D353" s="39"/>
      <c r="E353" s="32"/>
      <c r="F353" s="32"/>
      <c r="G353" s="27"/>
      <c r="H353" s="36"/>
      <c r="I353" s="37"/>
    </row>
    <row r="354" spans="1:9" x14ac:dyDescent="0.25">
      <c r="A354" s="31">
        <v>47300</v>
      </c>
      <c r="B354" s="32"/>
      <c r="C354" s="33"/>
      <c r="D354" s="39"/>
      <c r="E354" s="32"/>
      <c r="F354" s="32"/>
      <c r="G354" s="27"/>
      <c r="H354" s="36"/>
      <c r="I354" s="37"/>
    </row>
    <row r="355" spans="1:9" x14ac:dyDescent="0.25">
      <c r="A355" s="31">
        <v>47331</v>
      </c>
      <c r="B355" s="32"/>
      <c r="C355" s="33"/>
      <c r="D355" s="39"/>
      <c r="E355" s="32"/>
      <c r="F355" s="32"/>
      <c r="G355" s="27"/>
      <c r="H355" s="36"/>
      <c r="I355" s="37"/>
    </row>
    <row r="356" spans="1:9" x14ac:dyDescent="0.25">
      <c r="A356" s="31">
        <v>47362</v>
      </c>
      <c r="B356" s="32"/>
      <c r="C356" s="33"/>
      <c r="D356" s="39"/>
      <c r="E356" s="32"/>
      <c r="F356" s="32"/>
      <c r="G356" s="27"/>
      <c r="H356" s="36"/>
      <c r="I356" s="37"/>
    </row>
    <row r="357" spans="1:9" x14ac:dyDescent="0.25">
      <c r="A357" s="31">
        <v>47392</v>
      </c>
      <c r="B357" s="32"/>
      <c r="C357" s="33"/>
      <c r="D357" s="39"/>
      <c r="E357" s="32"/>
      <c r="F357" s="32"/>
      <c r="G357" s="27"/>
      <c r="H357" s="36"/>
      <c r="I357" s="37"/>
    </row>
    <row r="358" spans="1:9" x14ac:dyDescent="0.25">
      <c r="A358" s="31">
        <v>47423</v>
      </c>
      <c r="B358" s="32"/>
      <c r="C358" s="33"/>
      <c r="D358" s="39"/>
      <c r="E358" s="32"/>
      <c r="F358" s="32"/>
      <c r="G358" s="27"/>
      <c r="H358" s="36"/>
      <c r="I358" s="37"/>
    </row>
    <row r="359" spans="1:9" x14ac:dyDescent="0.25">
      <c r="A359" s="31">
        <v>47453</v>
      </c>
      <c r="B359" s="32"/>
      <c r="C359" s="33"/>
      <c r="D359" s="39"/>
      <c r="E359" s="32"/>
      <c r="F359" s="32"/>
      <c r="G359" s="27"/>
      <c r="H359" s="36"/>
      <c r="I359" s="37"/>
    </row>
    <row r="360" spans="1:9" x14ac:dyDescent="0.25">
      <c r="A360" s="31">
        <v>47484</v>
      </c>
      <c r="B360" s="32"/>
      <c r="C360" s="33"/>
      <c r="D360" s="39"/>
      <c r="E360" s="32"/>
      <c r="F360" s="32"/>
      <c r="G360" s="27"/>
      <c r="H360" s="36"/>
      <c r="I360" s="37"/>
    </row>
    <row r="361" spans="1:9" x14ac:dyDescent="0.25">
      <c r="A361" s="31">
        <v>47515</v>
      </c>
      <c r="B361" s="32"/>
      <c r="C361" s="33"/>
      <c r="D361" s="39"/>
      <c r="E361" s="32"/>
      <c r="F361" s="32"/>
      <c r="G361" s="27"/>
      <c r="H361" s="36"/>
      <c r="I361" s="37"/>
    </row>
    <row r="362" spans="1:9" x14ac:dyDescent="0.25">
      <c r="A362" s="31">
        <v>47543</v>
      </c>
      <c r="B362" s="32"/>
      <c r="C362" s="33"/>
      <c r="D362" s="39"/>
      <c r="E362" s="32"/>
      <c r="F362" s="32"/>
      <c r="G362" s="27"/>
      <c r="H362" s="36"/>
      <c r="I362" s="37"/>
    </row>
    <row r="363" spans="1:9" x14ac:dyDescent="0.25">
      <c r="A363" s="31">
        <v>47574</v>
      </c>
      <c r="B363" s="32"/>
      <c r="C363" s="33"/>
      <c r="D363" s="39"/>
      <c r="E363" s="32"/>
      <c r="F363" s="32"/>
      <c r="G363" s="27"/>
      <c r="H363" s="36"/>
      <c r="I363" s="37"/>
    </row>
    <row r="364" spans="1:9" x14ac:dyDescent="0.25">
      <c r="A364" s="31">
        <v>47604</v>
      </c>
      <c r="B364" s="32"/>
      <c r="C364" s="33"/>
      <c r="D364" s="39"/>
      <c r="E364" s="32"/>
      <c r="F364" s="32"/>
      <c r="G364" s="27"/>
      <c r="H364" s="36"/>
      <c r="I364" s="37"/>
    </row>
    <row r="365" spans="1:9" x14ac:dyDescent="0.25">
      <c r="A365" s="31">
        <v>47635</v>
      </c>
      <c r="B365" s="32"/>
      <c r="C365" s="33"/>
      <c r="D365" s="39"/>
      <c r="E365" s="32"/>
      <c r="F365" s="32"/>
      <c r="G365" s="27"/>
      <c r="H365" s="36"/>
      <c r="I365" s="37"/>
    </row>
    <row r="366" spans="1:9" x14ac:dyDescent="0.25">
      <c r="A366" s="31">
        <v>47665</v>
      </c>
      <c r="B366" s="32"/>
      <c r="C366" s="33"/>
      <c r="D366" s="39"/>
      <c r="E366" s="32"/>
      <c r="F366" s="32"/>
      <c r="G366" s="27"/>
      <c r="H366" s="36"/>
      <c r="I366" s="37"/>
    </row>
    <row r="367" spans="1:9" x14ac:dyDescent="0.25">
      <c r="A367" s="31">
        <v>47696</v>
      </c>
      <c r="B367" s="32"/>
      <c r="C367" s="33"/>
      <c r="D367" s="39"/>
      <c r="E367" s="32"/>
      <c r="F367" s="32"/>
      <c r="G367" s="27"/>
      <c r="H367" s="36"/>
      <c r="I367" s="37"/>
    </row>
    <row r="368" spans="1:9" x14ac:dyDescent="0.25">
      <c r="A368" s="31">
        <v>47727</v>
      </c>
      <c r="B368" s="32"/>
      <c r="C368" s="33"/>
      <c r="D368" s="39"/>
      <c r="E368" s="32"/>
      <c r="F368" s="32"/>
      <c r="G368" s="27"/>
      <c r="H368" s="36"/>
      <c r="I368" s="37"/>
    </row>
    <row r="369" spans="1:9" x14ac:dyDescent="0.25">
      <c r="A369" s="31">
        <v>47757</v>
      </c>
      <c r="B369" s="32"/>
      <c r="C369" s="33"/>
      <c r="D369" s="39"/>
      <c r="E369" s="32"/>
      <c r="F369" s="32"/>
      <c r="G369" s="27"/>
      <c r="H369" s="36"/>
      <c r="I369" s="37"/>
    </row>
    <row r="370" spans="1:9" x14ac:dyDescent="0.25">
      <c r="A370" s="31">
        <v>47788</v>
      </c>
      <c r="B370" s="32"/>
      <c r="C370" s="33"/>
      <c r="D370" s="39"/>
      <c r="E370" s="32"/>
      <c r="F370" s="32"/>
      <c r="G370" s="27"/>
      <c r="H370" s="36"/>
      <c r="I370" s="37"/>
    </row>
    <row r="371" spans="1:9" x14ac:dyDescent="0.25">
      <c r="A371" s="31">
        <v>47818</v>
      </c>
      <c r="B371" s="32"/>
      <c r="C371" s="33"/>
      <c r="D371" s="39"/>
      <c r="E371" s="32"/>
      <c r="F371" s="32"/>
      <c r="G371" s="27"/>
      <c r="H371" s="36"/>
      <c r="I371" s="37"/>
    </row>
    <row r="372" spans="1:9" x14ac:dyDescent="0.25">
      <c r="A372" s="31">
        <v>47849</v>
      </c>
      <c r="B372" s="32"/>
      <c r="C372" s="33"/>
      <c r="D372" s="39"/>
      <c r="E372" s="32"/>
      <c r="F372" s="32"/>
      <c r="G372" s="27"/>
      <c r="H372" s="36"/>
      <c r="I372" s="37"/>
    </row>
    <row r="373" spans="1:9" x14ac:dyDescent="0.25">
      <c r="A373" s="31">
        <v>47880</v>
      </c>
      <c r="B373" s="32"/>
      <c r="C373" s="33"/>
      <c r="D373" s="39"/>
      <c r="E373" s="32"/>
      <c r="F373" s="32"/>
      <c r="G373" s="27"/>
      <c r="H373" s="36"/>
      <c r="I373" s="37"/>
    </row>
    <row r="374" spans="1:9" x14ac:dyDescent="0.25">
      <c r="A374" s="31">
        <v>47908</v>
      </c>
      <c r="B374" s="32"/>
      <c r="C374" s="33"/>
      <c r="D374" s="39"/>
      <c r="E374" s="32"/>
      <c r="F374" s="32"/>
      <c r="G374" s="27"/>
      <c r="H374" s="36"/>
      <c r="I374" s="37"/>
    </row>
    <row r="375" spans="1:9" x14ac:dyDescent="0.25">
      <c r="A375" s="31">
        <v>47939</v>
      </c>
      <c r="B375" s="32"/>
      <c r="C375" s="33"/>
      <c r="D375" s="39"/>
      <c r="E375" s="32"/>
      <c r="F375" s="32"/>
      <c r="G375" s="27"/>
      <c r="H375" s="36"/>
      <c r="I375" s="37"/>
    </row>
    <row r="376" spans="1:9" x14ac:dyDescent="0.25">
      <c r="A376" s="31">
        <v>47969</v>
      </c>
      <c r="B376" s="32"/>
      <c r="C376" s="33"/>
      <c r="D376" s="39"/>
      <c r="E376" s="32"/>
      <c r="F376" s="32"/>
      <c r="G376" s="27"/>
      <c r="H376" s="36"/>
      <c r="I376" s="37"/>
    </row>
    <row r="377" spans="1:9" x14ac:dyDescent="0.25">
      <c r="A377" s="31">
        <v>48000</v>
      </c>
      <c r="B377" s="32"/>
      <c r="C377" s="33"/>
      <c r="D377" s="39"/>
      <c r="E377" s="32"/>
      <c r="F377" s="32"/>
      <c r="G377" s="27"/>
      <c r="H377" s="36"/>
      <c r="I377" s="37"/>
    </row>
    <row r="378" spans="1:9" x14ac:dyDescent="0.25">
      <c r="A378" s="31">
        <v>48030</v>
      </c>
      <c r="B378" s="32"/>
      <c r="C378" s="33"/>
      <c r="D378" s="39"/>
      <c r="E378" s="32"/>
      <c r="F378" s="32"/>
      <c r="G378" s="27"/>
      <c r="H378" s="36"/>
      <c r="I378" s="37"/>
    </row>
    <row r="379" spans="1:9" x14ac:dyDescent="0.25">
      <c r="A379" s="31">
        <v>48061</v>
      </c>
      <c r="B379" s="32"/>
      <c r="C379" s="33"/>
      <c r="D379" s="39"/>
      <c r="E379" s="32"/>
      <c r="F379" s="32"/>
      <c r="G379" s="27"/>
      <c r="H379" s="36"/>
      <c r="I379" s="37"/>
    </row>
    <row r="380" spans="1:9" x14ac:dyDescent="0.25">
      <c r="A380" s="31">
        <v>48092</v>
      </c>
      <c r="B380" s="32"/>
      <c r="C380" s="33"/>
      <c r="D380" s="39"/>
      <c r="E380" s="32"/>
      <c r="F380" s="32"/>
      <c r="G380" s="27"/>
      <c r="H380" s="36"/>
      <c r="I380" s="37"/>
    </row>
    <row r="381" spans="1:9" x14ac:dyDescent="0.25">
      <c r="A381" s="31">
        <v>48122</v>
      </c>
      <c r="B381" s="32"/>
      <c r="C381" s="33"/>
      <c r="D381" s="39"/>
      <c r="E381" s="32"/>
      <c r="F381" s="32"/>
      <c r="G381" s="27"/>
      <c r="H381" s="36"/>
      <c r="I381" s="37"/>
    </row>
    <row r="382" spans="1:9" x14ac:dyDescent="0.25">
      <c r="A382" s="31">
        <v>48153</v>
      </c>
      <c r="B382" s="32"/>
      <c r="C382" s="33"/>
      <c r="D382" s="39"/>
      <c r="E382" s="32"/>
      <c r="F382" s="32"/>
      <c r="G382" s="27"/>
      <c r="H382" s="36"/>
      <c r="I382" s="37"/>
    </row>
    <row r="383" spans="1:9" x14ac:dyDescent="0.25">
      <c r="A383" s="31">
        <v>48183</v>
      </c>
      <c r="B383" s="32"/>
      <c r="C383" s="33"/>
      <c r="D383" s="39"/>
      <c r="E383" s="32"/>
      <c r="F383" s="32"/>
      <c r="G383" s="27"/>
      <c r="H383" s="36"/>
      <c r="I383" s="37"/>
    </row>
    <row r="384" spans="1:9" x14ac:dyDescent="0.25">
      <c r="A384" s="31">
        <v>48214</v>
      </c>
      <c r="B384" s="32"/>
      <c r="C384" s="33"/>
      <c r="D384" s="39"/>
      <c r="E384" s="32"/>
      <c r="F384" s="32"/>
      <c r="G384" s="27"/>
      <c r="H384" s="36"/>
      <c r="I384" s="37"/>
    </row>
    <row r="385" spans="1:9" x14ac:dyDescent="0.25">
      <c r="A385" s="31">
        <v>48245</v>
      </c>
      <c r="B385" s="32"/>
      <c r="C385" s="33"/>
      <c r="D385" s="39"/>
      <c r="E385" s="32"/>
      <c r="F385" s="32"/>
      <c r="G385" s="27"/>
      <c r="H385" s="36"/>
      <c r="I385" s="37"/>
    </row>
    <row r="386" spans="1:9" x14ac:dyDescent="0.25">
      <c r="A386" s="31">
        <v>48274</v>
      </c>
      <c r="B386" s="32"/>
      <c r="C386" s="33"/>
      <c r="D386" s="39"/>
      <c r="E386" s="32"/>
      <c r="F386" s="32"/>
      <c r="G386" s="27"/>
      <c r="H386" s="36"/>
      <c r="I386" s="37"/>
    </row>
    <row r="387" spans="1:9" x14ac:dyDescent="0.25">
      <c r="A387" s="31">
        <v>48305</v>
      </c>
      <c r="B387" s="32"/>
      <c r="C387" s="33"/>
      <c r="D387" s="39"/>
      <c r="E387" s="32"/>
      <c r="F387" s="32"/>
      <c r="G387" s="27"/>
      <c r="H387" s="36"/>
      <c r="I387" s="37"/>
    </row>
    <row r="388" spans="1:9" x14ac:dyDescent="0.25">
      <c r="A388" s="31">
        <v>48335</v>
      </c>
      <c r="B388" s="32"/>
      <c r="C388" s="33"/>
      <c r="D388" s="39"/>
      <c r="E388" s="32"/>
      <c r="F388" s="32"/>
      <c r="G388" s="27"/>
      <c r="H388" s="36"/>
      <c r="I388" s="37"/>
    </row>
    <row r="389" spans="1:9" x14ac:dyDescent="0.25">
      <c r="A389" s="31">
        <v>48366</v>
      </c>
      <c r="B389" s="32"/>
      <c r="C389" s="33"/>
      <c r="D389" s="39"/>
      <c r="E389" s="32"/>
      <c r="F389" s="32"/>
      <c r="G389" s="27"/>
      <c r="H389" s="36"/>
      <c r="I389" s="37"/>
    </row>
    <row r="390" spans="1:9" x14ac:dyDescent="0.25">
      <c r="A390" s="31">
        <v>48396</v>
      </c>
      <c r="B390" s="32"/>
      <c r="C390" s="33"/>
      <c r="D390" s="39"/>
      <c r="E390" s="32"/>
      <c r="F390" s="32"/>
      <c r="G390" s="27"/>
      <c r="H390" s="36"/>
      <c r="I390" s="37"/>
    </row>
    <row r="391" spans="1:9" x14ac:dyDescent="0.25">
      <c r="A391" s="31">
        <v>48427</v>
      </c>
      <c r="B391" s="32"/>
      <c r="C391" s="33"/>
      <c r="D391" s="39"/>
      <c r="E391" s="32"/>
      <c r="F391" s="32"/>
      <c r="G391" s="27"/>
      <c r="H391" s="36"/>
      <c r="I391" s="37"/>
    </row>
    <row r="392" spans="1:9" x14ac:dyDescent="0.25">
      <c r="A392" s="31">
        <v>48458</v>
      </c>
      <c r="B392" s="32"/>
      <c r="C392" s="33"/>
      <c r="D392" s="39"/>
      <c r="E392" s="32"/>
      <c r="F392" s="32"/>
      <c r="G392" s="27"/>
      <c r="H392" s="36"/>
      <c r="I392" s="37"/>
    </row>
    <row r="393" spans="1:9" x14ac:dyDescent="0.25">
      <c r="A393" s="31">
        <v>48488</v>
      </c>
      <c r="B393" s="32"/>
      <c r="C393" s="33"/>
      <c r="D393" s="39"/>
      <c r="E393" s="32"/>
      <c r="F393" s="32"/>
      <c r="G393" s="27"/>
      <c r="H393" s="36"/>
      <c r="I393" s="37"/>
    </row>
    <row r="394" spans="1:9" x14ac:dyDescent="0.25">
      <c r="A394" s="31">
        <v>48519</v>
      </c>
      <c r="B394" s="32"/>
      <c r="C394" s="33"/>
      <c r="D394" s="39"/>
      <c r="E394" s="32"/>
      <c r="F394" s="32"/>
      <c r="G394" s="27"/>
      <c r="H394" s="36"/>
      <c r="I394" s="37"/>
    </row>
    <row r="395" spans="1:9" x14ac:dyDescent="0.25">
      <c r="A395" s="31">
        <v>48549</v>
      </c>
      <c r="B395" s="32"/>
      <c r="C395" s="33"/>
      <c r="D395" s="39"/>
      <c r="E395" s="32"/>
      <c r="F395" s="32"/>
      <c r="G395" s="27"/>
      <c r="H395" s="36"/>
      <c r="I395" s="37"/>
    </row>
    <row r="396" spans="1:9" x14ac:dyDescent="0.25">
      <c r="A396" s="31">
        <v>48580</v>
      </c>
      <c r="B396" s="32"/>
      <c r="C396" s="33"/>
      <c r="D396" s="39"/>
      <c r="E396" s="32"/>
      <c r="F396" s="32"/>
      <c r="G396" s="27"/>
      <c r="H396" s="36"/>
      <c r="I396" s="37"/>
    </row>
    <row r="397" spans="1:9" x14ac:dyDescent="0.25">
      <c r="A397" s="31">
        <v>48611</v>
      </c>
      <c r="B397" s="32"/>
      <c r="C397" s="33"/>
      <c r="D397" s="39"/>
      <c r="E397" s="32"/>
      <c r="F397" s="32"/>
      <c r="G397" s="27"/>
      <c r="H397" s="36"/>
      <c r="I397" s="37"/>
    </row>
    <row r="398" spans="1:9" x14ac:dyDescent="0.25">
      <c r="A398" s="31">
        <v>48639</v>
      </c>
      <c r="B398" s="32"/>
      <c r="C398" s="33"/>
      <c r="D398" s="39"/>
      <c r="E398" s="32"/>
      <c r="F398" s="32"/>
      <c r="G398" s="27"/>
      <c r="H398" s="36"/>
      <c r="I398" s="37"/>
    </row>
    <row r="399" spans="1:9" x14ac:dyDescent="0.25">
      <c r="A399" s="31">
        <v>48670</v>
      </c>
      <c r="B399" s="32"/>
      <c r="C399" s="33"/>
      <c r="D399" s="39"/>
      <c r="E399" s="32"/>
      <c r="F399" s="32"/>
      <c r="G399" s="27"/>
      <c r="H399" s="36"/>
      <c r="I399" s="37"/>
    </row>
    <row r="400" spans="1:9" x14ac:dyDescent="0.25">
      <c r="A400" s="31">
        <v>48700</v>
      </c>
      <c r="B400" s="32"/>
      <c r="C400" s="33"/>
      <c r="D400" s="39"/>
      <c r="E400" s="32"/>
      <c r="F400" s="32"/>
      <c r="G400" s="27"/>
      <c r="H400" s="36"/>
      <c r="I400" s="37"/>
    </row>
    <row r="401" spans="1:9" x14ac:dyDescent="0.25">
      <c r="A401" s="31">
        <v>48731</v>
      </c>
      <c r="B401" s="32"/>
      <c r="C401" s="33"/>
      <c r="D401" s="39"/>
      <c r="E401" s="32"/>
      <c r="F401" s="32"/>
      <c r="G401" s="27"/>
      <c r="H401" s="36"/>
      <c r="I401" s="37"/>
    </row>
    <row r="402" spans="1:9" x14ac:dyDescent="0.25">
      <c r="A402" s="31">
        <v>48761</v>
      </c>
      <c r="B402" s="32"/>
      <c r="C402" s="33"/>
      <c r="D402" s="39"/>
      <c r="E402" s="32"/>
      <c r="F402" s="32"/>
      <c r="G402" s="27"/>
      <c r="H402" s="36"/>
      <c r="I402" s="37"/>
    </row>
    <row r="403" spans="1:9" x14ac:dyDescent="0.25">
      <c r="A403" s="31">
        <v>48792</v>
      </c>
      <c r="B403" s="32"/>
      <c r="C403" s="33"/>
      <c r="D403" s="39"/>
      <c r="E403" s="32"/>
      <c r="F403" s="32"/>
      <c r="G403" s="27"/>
      <c r="H403" s="36"/>
      <c r="I403" s="37"/>
    </row>
    <row r="404" spans="1:9" x14ac:dyDescent="0.25">
      <c r="A404" s="31">
        <v>48823</v>
      </c>
      <c r="B404" s="32"/>
      <c r="C404" s="33"/>
      <c r="D404" s="39"/>
      <c r="E404" s="32"/>
      <c r="F404" s="32"/>
      <c r="G404" s="27"/>
      <c r="H404" s="36"/>
      <c r="I404" s="37"/>
    </row>
    <row r="405" spans="1:9" x14ac:dyDescent="0.25">
      <c r="A405" s="31">
        <v>48853</v>
      </c>
      <c r="B405" s="32"/>
      <c r="C405" s="33"/>
      <c r="D405" s="39"/>
      <c r="E405" s="32"/>
      <c r="F405" s="32"/>
      <c r="G405" s="27"/>
      <c r="H405" s="36"/>
      <c r="I405" s="37"/>
    </row>
    <row r="406" spans="1:9" x14ac:dyDescent="0.25">
      <c r="A406" s="31">
        <v>48884</v>
      </c>
      <c r="B406" s="32"/>
      <c r="C406" s="33"/>
      <c r="D406" s="39"/>
      <c r="E406" s="32"/>
      <c r="F406" s="32"/>
      <c r="G406" s="27"/>
      <c r="H406" s="36"/>
      <c r="I406" s="37"/>
    </row>
    <row r="407" spans="1:9" x14ac:dyDescent="0.25">
      <c r="A407" s="31">
        <v>48914</v>
      </c>
      <c r="B407" s="32"/>
      <c r="C407" s="33"/>
      <c r="D407" s="39"/>
      <c r="E407" s="32"/>
      <c r="F407" s="32"/>
      <c r="G407" s="27"/>
      <c r="H407" s="36"/>
      <c r="I407" s="37"/>
    </row>
    <row r="408" spans="1:9" x14ac:dyDescent="0.25">
      <c r="A408" s="31">
        <v>48945</v>
      </c>
      <c r="B408" s="32"/>
      <c r="C408" s="33"/>
      <c r="D408" s="39"/>
      <c r="E408" s="32"/>
      <c r="F408" s="32"/>
      <c r="G408" s="27"/>
      <c r="H408" s="36"/>
      <c r="I408" s="37"/>
    </row>
    <row r="409" spans="1:9" x14ac:dyDescent="0.25">
      <c r="A409" s="31">
        <v>48976</v>
      </c>
      <c r="B409" s="32"/>
      <c r="C409" s="33"/>
      <c r="D409" s="39"/>
      <c r="E409" s="32"/>
      <c r="F409" s="32"/>
      <c r="G409" s="27"/>
      <c r="H409" s="36"/>
      <c r="I409" s="37"/>
    </row>
    <row r="410" spans="1:9" x14ac:dyDescent="0.25">
      <c r="A410" s="31">
        <v>49004</v>
      </c>
      <c r="B410" s="32"/>
      <c r="C410" s="33"/>
      <c r="D410" s="39"/>
      <c r="E410" s="32"/>
      <c r="F410" s="32"/>
      <c r="G410" s="27"/>
      <c r="H410" s="36"/>
      <c r="I410" s="37"/>
    </row>
    <row r="411" spans="1:9" x14ac:dyDescent="0.25">
      <c r="A411" s="31">
        <v>49035</v>
      </c>
      <c r="B411" s="32"/>
      <c r="C411" s="33"/>
      <c r="D411" s="39"/>
      <c r="E411" s="32"/>
      <c r="F411" s="32"/>
      <c r="G411" s="27"/>
      <c r="H411" s="36"/>
      <c r="I411" s="37"/>
    </row>
    <row r="412" spans="1:9" x14ac:dyDescent="0.25">
      <c r="A412" s="31">
        <v>49065</v>
      </c>
      <c r="B412" s="32"/>
      <c r="C412" s="33"/>
      <c r="D412" s="39"/>
      <c r="E412" s="32"/>
      <c r="F412" s="32"/>
      <c r="G412" s="27"/>
      <c r="H412" s="36"/>
      <c r="I412" s="37"/>
    </row>
    <row r="413" spans="1:9" x14ac:dyDescent="0.25">
      <c r="A413" s="31">
        <v>49096</v>
      </c>
      <c r="B413" s="32"/>
      <c r="C413" s="33"/>
      <c r="D413" s="39"/>
      <c r="E413" s="32"/>
      <c r="F413" s="32"/>
      <c r="G413" s="27"/>
      <c r="H413" s="36"/>
      <c r="I413" s="37"/>
    </row>
    <row r="414" spans="1:9" x14ac:dyDescent="0.25">
      <c r="A414" s="31">
        <v>49126</v>
      </c>
      <c r="B414" s="32"/>
      <c r="C414" s="33"/>
      <c r="D414" s="39"/>
      <c r="E414" s="32"/>
      <c r="F414" s="32"/>
      <c r="G414" s="27"/>
      <c r="H414" s="36"/>
      <c r="I414" s="37"/>
    </row>
    <row r="415" spans="1:9" x14ac:dyDescent="0.25">
      <c r="A415" s="31">
        <v>49157</v>
      </c>
      <c r="B415" s="32"/>
      <c r="C415" s="33"/>
      <c r="D415" s="39"/>
      <c r="E415" s="32"/>
      <c r="F415" s="32"/>
      <c r="G415" s="27"/>
      <c r="H415" s="36"/>
      <c r="I415" s="37"/>
    </row>
    <row r="416" spans="1:9" x14ac:dyDescent="0.25">
      <c r="A416" s="31">
        <v>49188</v>
      </c>
      <c r="B416" s="32"/>
      <c r="C416" s="33"/>
      <c r="D416" s="39"/>
      <c r="E416" s="32"/>
      <c r="F416" s="32"/>
      <c r="G416" s="27"/>
      <c r="H416" s="36"/>
      <c r="I416" s="37"/>
    </row>
    <row r="417" spans="1:9" x14ac:dyDescent="0.25">
      <c r="A417" s="31">
        <v>49218</v>
      </c>
      <c r="B417" s="32"/>
      <c r="C417" s="33"/>
      <c r="D417" s="39"/>
      <c r="E417" s="32"/>
      <c r="F417" s="32"/>
      <c r="G417" s="27"/>
      <c r="H417" s="36"/>
      <c r="I417" s="37"/>
    </row>
    <row r="418" spans="1:9" x14ac:dyDescent="0.25">
      <c r="A418" s="31">
        <v>49249</v>
      </c>
      <c r="B418" s="32"/>
      <c r="C418" s="33"/>
      <c r="D418" s="39"/>
      <c r="E418" s="32"/>
      <c r="F418" s="32"/>
      <c r="G418" s="27"/>
      <c r="H418" s="36"/>
      <c r="I418" s="37"/>
    </row>
    <row r="419" spans="1:9" x14ac:dyDescent="0.25">
      <c r="A419" s="31">
        <v>49279</v>
      </c>
      <c r="B419" s="32"/>
      <c r="C419" s="33"/>
      <c r="D419" s="39"/>
      <c r="E419" s="32"/>
      <c r="F419" s="32"/>
      <c r="G419" s="27"/>
      <c r="H419" s="36"/>
      <c r="I419" s="37"/>
    </row>
    <row r="420" spans="1:9" x14ac:dyDescent="0.25">
      <c r="A420" s="31">
        <v>49310</v>
      </c>
      <c r="B420" s="32"/>
      <c r="C420" s="33"/>
      <c r="D420" s="39"/>
      <c r="E420" s="32"/>
      <c r="F420" s="32"/>
      <c r="G420" s="27"/>
      <c r="H420" s="36"/>
      <c r="I420" s="37"/>
    </row>
    <row r="421" spans="1:9" x14ac:dyDescent="0.25">
      <c r="A421" s="31">
        <v>49341</v>
      </c>
      <c r="B421" s="32"/>
      <c r="C421" s="33"/>
      <c r="D421" s="39"/>
      <c r="E421" s="32"/>
      <c r="F421" s="32"/>
      <c r="G421" s="27"/>
      <c r="H421" s="36"/>
      <c r="I421" s="37"/>
    </row>
    <row r="422" spans="1:9" x14ac:dyDescent="0.25">
      <c r="A422" s="31">
        <v>49369</v>
      </c>
      <c r="B422" s="32"/>
      <c r="C422" s="33"/>
      <c r="D422" s="39"/>
      <c r="E422" s="32"/>
      <c r="F422" s="32"/>
      <c r="G422" s="27"/>
      <c r="H422" s="36"/>
      <c r="I422" s="37"/>
    </row>
    <row r="423" spans="1:9" x14ac:dyDescent="0.25">
      <c r="A423" s="31">
        <v>49400</v>
      </c>
      <c r="B423" s="32"/>
      <c r="C423" s="33"/>
      <c r="D423" s="39"/>
      <c r="E423" s="32"/>
      <c r="F423" s="32"/>
      <c r="G423" s="27"/>
      <c r="H423" s="36"/>
      <c r="I423" s="37"/>
    </row>
    <row r="424" spans="1:9" x14ac:dyDescent="0.25">
      <c r="A424" s="31">
        <v>49430</v>
      </c>
      <c r="B424" s="32"/>
      <c r="C424" s="33"/>
      <c r="D424" s="39"/>
      <c r="E424" s="32"/>
      <c r="F424" s="32"/>
      <c r="G424" s="27"/>
      <c r="H424" s="36"/>
      <c r="I424" s="37"/>
    </row>
    <row r="425" spans="1:9" x14ac:dyDescent="0.25">
      <c r="A425" s="31">
        <v>49461</v>
      </c>
      <c r="B425" s="32"/>
      <c r="C425" s="33"/>
      <c r="D425" s="39"/>
      <c r="E425" s="32"/>
      <c r="F425" s="32"/>
      <c r="G425" s="27"/>
      <c r="H425" s="36"/>
      <c r="I425" s="37"/>
    </row>
    <row r="426" spans="1:9" x14ac:dyDescent="0.25">
      <c r="A426" s="31">
        <v>49491</v>
      </c>
      <c r="B426" s="32"/>
      <c r="C426" s="33"/>
      <c r="D426" s="39"/>
      <c r="E426" s="32"/>
      <c r="F426" s="32"/>
      <c r="G426" s="27"/>
      <c r="H426" s="36"/>
      <c r="I426" s="37"/>
    </row>
    <row r="427" spans="1:9" x14ac:dyDescent="0.25">
      <c r="A427" s="31">
        <v>49522</v>
      </c>
      <c r="B427" s="32"/>
      <c r="C427" s="33"/>
      <c r="D427" s="39"/>
      <c r="E427" s="32"/>
      <c r="F427" s="32"/>
      <c r="G427" s="27"/>
      <c r="H427" s="36"/>
      <c r="I427" s="37"/>
    </row>
    <row r="428" spans="1:9" x14ac:dyDescent="0.25">
      <c r="A428" s="31">
        <v>49553</v>
      </c>
      <c r="B428" s="32"/>
      <c r="C428" s="33"/>
      <c r="D428" s="39"/>
      <c r="E428" s="32"/>
      <c r="F428" s="32"/>
      <c r="G428" s="27"/>
      <c r="H428" s="36"/>
      <c r="I428" s="37"/>
    </row>
    <row r="429" spans="1:9" x14ac:dyDescent="0.25">
      <c r="A429" s="31">
        <v>49583</v>
      </c>
      <c r="B429" s="32"/>
      <c r="C429" s="33"/>
      <c r="D429" s="39"/>
      <c r="E429" s="32"/>
      <c r="F429" s="32"/>
      <c r="G429" s="27"/>
      <c r="H429" s="36"/>
      <c r="I429" s="37"/>
    </row>
    <row r="430" spans="1:9" x14ac:dyDescent="0.25">
      <c r="A430" s="31">
        <v>49614</v>
      </c>
      <c r="B430" s="32"/>
      <c r="C430" s="33"/>
      <c r="D430" s="39"/>
      <c r="E430" s="32"/>
      <c r="F430" s="32"/>
      <c r="G430" s="27"/>
      <c r="H430" s="36"/>
      <c r="I430" s="37"/>
    </row>
    <row r="431" spans="1:9" x14ac:dyDescent="0.25">
      <c r="A431" s="31">
        <v>49644</v>
      </c>
      <c r="B431" s="32"/>
      <c r="C431" s="33"/>
      <c r="D431" s="39"/>
      <c r="E431" s="32"/>
      <c r="F431" s="32"/>
      <c r="G431" s="27"/>
      <c r="H431" s="36"/>
      <c r="I431" s="37"/>
    </row>
    <row r="432" spans="1:9" x14ac:dyDescent="0.25">
      <c r="A432" s="31">
        <v>49675</v>
      </c>
      <c r="B432" s="32"/>
      <c r="C432" s="33"/>
      <c r="D432" s="39"/>
      <c r="E432" s="32"/>
      <c r="F432" s="32"/>
      <c r="G432" s="27"/>
      <c r="H432" s="36"/>
      <c r="I432" s="37"/>
    </row>
    <row r="433" spans="1:9" x14ac:dyDescent="0.25">
      <c r="A433" s="31">
        <v>49706</v>
      </c>
      <c r="B433" s="32"/>
      <c r="C433" s="33"/>
      <c r="D433" s="39"/>
      <c r="E433" s="32"/>
      <c r="F433" s="32"/>
      <c r="G433" s="27"/>
      <c r="H433" s="36"/>
      <c r="I433" s="37"/>
    </row>
    <row r="434" spans="1:9" x14ac:dyDescent="0.25">
      <c r="A434" s="31">
        <v>49735</v>
      </c>
      <c r="B434" s="32"/>
      <c r="C434" s="33"/>
      <c r="D434" s="39"/>
      <c r="E434" s="32"/>
      <c r="F434" s="32"/>
      <c r="G434" s="27"/>
      <c r="H434" s="36"/>
      <c r="I434" s="37"/>
    </row>
    <row r="435" spans="1:9" x14ac:dyDescent="0.25">
      <c r="A435" s="31">
        <v>49766</v>
      </c>
      <c r="B435" s="32"/>
      <c r="C435" s="33"/>
      <c r="D435" s="39"/>
      <c r="E435" s="32"/>
      <c r="F435" s="32"/>
      <c r="G435" s="27"/>
      <c r="H435" s="36"/>
      <c r="I435" s="37"/>
    </row>
    <row r="436" spans="1:9" x14ac:dyDescent="0.25">
      <c r="A436" s="31">
        <v>49796</v>
      </c>
      <c r="B436" s="32"/>
      <c r="C436" s="33"/>
      <c r="D436" s="39"/>
      <c r="E436" s="32"/>
      <c r="F436" s="32"/>
      <c r="G436" s="27"/>
      <c r="H436" s="36"/>
      <c r="I436" s="37"/>
    </row>
    <row r="437" spans="1:9" x14ac:dyDescent="0.25">
      <c r="A437" s="31">
        <v>49827</v>
      </c>
      <c r="B437" s="32"/>
      <c r="C437" s="33"/>
      <c r="D437" s="39"/>
      <c r="E437" s="32"/>
      <c r="F437" s="32"/>
      <c r="G437" s="27"/>
      <c r="H437" s="36"/>
      <c r="I437" s="37"/>
    </row>
    <row r="438" spans="1:9" x14ac:dyDescent="0.25">
      <c r="A438" s="31">
        <v>49857</v>
      </c>
      <c r="B438" s="32"/>
      <c r="C438" s="33"/>
      <c r="D438" s="39"/>
      <c r="E438" s="32"/>
      <c r="F438" s="32"/>
      <c r="G438" s="27"/>
      <c r="H438" s="36"/>
      <c r="I438" s="37"/>
    </row>
    <row r="439" spans="1:9" x14ac:dyDescent="0.25">
      <c r="A439" s="31">
        <v>49888</v>
      </c>
      <c r="B439" s="32"/>
      <c r="C439" s="33"/>
      <c r="D439" s="39"/>
      <c r="E439" s="32"/>
      <c r="F439" s="32"/>
      <c r="G439" s="27"/>
      <c r="H439" s="36"/>
      <c r="I439" s="37"/>
    </row>
    <row r="440" spans="1:9" x14ac:dyDescent="0.25">
      <c r="A440" s="31">
        <v>49919</v>
      </c>
      <c r="B440" s="32"/>
      <c r="C440" s="33"/>
      <c r="D440" s="39"/>
      <c r="E440" s="32"/>
      <c r="F440" s="32"/>
      <c r="G440" s="27"/>
      <c r="H440" s="36"/>
      <c r="I440" s="37"/>
    </row>
    <row r="441" spans="1:9" x14ac:dyDescent="0.25">
      <c r="A441" s="31">
        <v>49949</v>
      </c>
      <c r="B441" s="32"/>
      <c r="C441" s="33"/>
      <c r="D441" s="39"/>
      <c r="E441" s="32"/>
      <c r="F441" s="32"/>
      <c r="G441" s="27"/>
      <c r="H441" s="36"/>
      <c r="I441" s="37"/>
    </row>
    <row r="442" spans="1:9" x14ac:dyDescent="0.25">
      <c r="A442" s="31">
        <v>49980</v>
      </c>
      <c r="B442" s="32"/>
      <c r="C442" s="33"/>
      <c r="D442" s="39"/>
      <c r="E442" s="32"/>
      <c r="F442" s="32"/>
      <c r="G442" s="27"/>
      <c r="H442" s="36"/>
      <c r="I442" s="37"/>
    </row>
    <row r="443" spans="1:9" x14ac:dyDescent="0.25">
      <c r="A443" s="31">
        <v>50010</v>
      </c>
      <c r="B443" s="32"/>
      <c r="C443" s="33"/>
      <c r="D443" s="39"/>
      <c r="E443" s="32"/>
      <c r="F443" s="32"/>
      <c r="G443" s="27"/>
      <c r="H443" s="36"/>
      <c r="I443" s="37"/>
    </row>
    <row r="444" spans="1:9" x14ac:dyDescent="0.25">
      <c r="A444" s="31">
        <v>50041</v>
      </c>
      <c r="B444" s="32"/>
      <c r="C444" s="33"/>
      <c r="D444" s="39"/>
      <c r="E444" s="32"/>
      <c r="F444" s="32"/>
      <c r="G444" s="27"/>
      <c r="H444" s="36"/>
      <c r="I444" s="37"/>
    </row>
    <row r="445" spans="1:9" x14ac:dyDescent="0.25">
      <c r="A445" s="31">
        <v>50072</v>
      </c>
      <c r="B445" s="32"/>
      <c r="C445" s="33"/>
      <c r="D445" s="39"/>
      <c r="E445" s="32"/>
      <c r="F445" s="32"/>
      <c r="G445" s="27"/>
      <c r="H445" s="36"/>
      <c r="I445" s="37"/>
    </row>
    <row r="446" spans="1:9" x14ac:dyDescent="0.25">
      <c r="A446" s="31">
        <v>50100</v>
      </c>
      <c r="B446" s="32"/>
      <c r="C446" s="33"/>
      <c r="D446" s="39"/>
      <c r="E446" s="32"/>
      <c r="F446" s="32"/>
      <c r="G446" s="27"/>
      <c r="H446" s="36"/>
      <c r="I446" s="37"/>
    </row>
    <row r="447" spans="1:9" x14ac:dyDescent="0.25">
      <c r="A447" s="31">
        <v>50131</v>
      </c>
      <c r="B447" s="32"/>
      <c r="C447" s="33"/>
      <c r="D447" s="39"/>
      <c r="E447" s="32"/>
      <c r="F447" s="32"/>
      <c r="G447" s="27"/>
      <c r="H447" s="36"/>
      <c r="I447" s="37"/>
    </row>
    <row r="448" spans="1:9" x14ac:dyDescent="0.25">
      <c r="A448" s="31">
        <v>50161</v>
      </c>
      <c r="B448" s="32"/>
      <c r="C448" s="33"/>
      <c r="D448" s="39"/>
      <c r="E448" s="32"/>
      <c r="F448" s="32"/>
      <c r="G448" s="27"/>
      <c r="H448" s="36"/>
      <c r="I448" s="37"/>
    </row>
    <row r="449" spans="1:9" x14ac:dyDescent="0.25">
      <c r="A449" s="31">
        <v>50192</v>
      </c>
      <c r="B449" s="32"/>
      <c r="C449" s="33"/>
      <c r="D449" s="39"/>
      <c r="E449" s="32"/>
      <c r="F449" s="32"/>
      <c r="G449" s="27"/>
      <c r="H449" s="36"/>
      <c r="I449" s="37"/>
    </row>
    <row r="450" spans="1:9" x14ac:dyDescent="0.25">
      <c r="A450" s="31">
        <v>50222</v>
      </c>
      <c r="B450" s="32"/>
      <c r="C450" s="33"/>
      <c r="D450" s="39"/>
      <c r="E450" s="32"/>
      <c r="F450" s="32"/>
      <c r="G450" s="27"/>
      <c r="H450" s="36"/>
      <c r="I450" s="37"/>
    </row>
    <row r="451" spans="1:9" x14ac:dyDescent="0.25">
      <c r="A451" s="31">
        <v>50253</v>
      </c>
      <c r="B451" s="32"/>
      <c r="C451" s="33"/>
      <c r="D451" s="39"/>
      <c r="E451" s="32"/>
      <c r="F451" s="32"/>
      <c r="G451" s="27"/>
      <c r="H451" s="36"/>
      <c r="I451" s="37"/>
    </row>
    <row r="452" spans="1:9" x14ac:dyDescent="0.25">
      <c r="A452" s="31">
        <v>50284</v>
      </c>
      <c r="B452" s="32"/>
      <c r="C452" s="33"/>
      <c r="D452" s="39"/>
      <c r="E452" s="32"/>
      <c r="F452" s="32"/>
      <c r="G452" s="27"/>
      <c r="H452" s="36"/>
      <c r="I452" s="37"/>
    </row>
    <row r="453" spans="1:9" x14ac:dyDescent="0.25">
      <c r="A453" s="31">
        <v>50314</v>
      </c>
      <c r="B453" s="32"/>
      <c r="C453" s="33"/>
      <c r="D453" s="39"/>
      <c r="E453" s="32"/>
      <c r="F453" s="32"/>
      <c r="G453" s="27"/>
      <c r="H453" s="36"/>
      <c r="I453" s="37"/>
    </row>
    <row r="454" spans="1:9" x14ac:dyDescent="0.25">
      <c r="A454" s="31">
        <v>50345</v>
      </c>
      <c r="B454" s="32"/>
      <c r="C454" s="33"/>
      <c r="D454" s="39"/>
      <c r="E454" s="32"/>
      <c r="F454" s="32"/>
      <c r="G454" s="27"/>
      <c r="H454" s="36"/>
      <c r="I454" s="37"/>
    </row>
    <row r="455" spans="1:9" x14ac:dyDescent="0.25">
      <c r="A455" s="31">
        <v>50375</v>
      </c>
      <c r="B455" s="32"/>
      <c r="C455" s="33"/>
      <c r="D455" s="39"/>
      <c r="E455" s="32"/>
      <c r="F455" s="32"/>
      <c r="G455" s="27"/>
      <c r="H455" s="36"/>
      <c r="I455" s="37"/>
    </row>
    <row r="456" spans="1:9" x14ac:dyDescent="0.25">
      <c r="A456" s="31">
        <v>50406</v>
      </c>
      <c r="B456" s="32"/>
      <c r="C456" s="33"/>
      <c r="D456" s="39"/>
      <c r="E456" s="32"/>
      <c r="F456" s="32"/>
      <c r="G456" s="27"/>
      <c r="H456" s="36"/>
      <c r="I456" s="37"/>
    </row>
    <row r="457" spans="1:9" x14ac:dyDescent="0.25">
      <c r="A457" s="31">
        <v>50437</v>
      </c>
      <c r="B457" s="32"/>
      <c r="C457" s="33"/>
      <c r="D457" s="39"/>
      <c r="E457" s="32"/>
      <c r="F457" s="32"/>
      <c r="G457" s="27"/>
      <c r="H457" s="36"/>
      <c r="I457" s="37"/>
    </row>
    <row r="458" spans="1:9" x14ac:dyDescent="0.25">
      <c r="A458" s="31">
        <v>50465</v>
      </c>
      <c r="B458" s="32"/>
      <c r="C458" s="33"/>
      <c r="D458" s="39"/>
      <c r="E458" s="32"/>
      <c r="F458" s="32"/>
      <c r="G458" s="27"/>
      <c r="H458" s="36"/>
      <c r="I458" s="37"/>
    </row>
    <row r="459" spans="1:9" x14ac:dyDescent="0.25">
      <c r="A459" s="31">
        <v>50496</v>
      </c>
      <c r="B459" s="32"/>
      <c r="C459" s="33"/>
      <c r="D459" s="39"/>
      <c r="E459" s="32"/>
      <c r="F459" s="32"/>
      <c r="G459" s="27"/>
      <c r="H459" s="36"/>
      <c r="I459" s="37"/>
    </row>
    <row r="460" spans="1:9" x14ac:dyDescent="0.25">
      <c r="A460" s="31">
        <v>50526</v>
      </c>
      <c r="B460" s="32"/>
      <c r="C460" s="33"/>
      <c r="D460" s="39"/>
      <c r="E460" s="32"/>
      <c r="F460" s="32"/>
      <c r="G460" s="27"/>
      <c r="H460" s="36"/>
      <c r="I460" s="37"/>
    </row>
    <row r="461" spans="1:9" x14ac:dyDescent="0.25">
      <c r="A461" s="31">
        <v>50557</v>
      </c>
      <c r="B461" s="32"/>
      <c r="C461" s="33"/>
      <c r="D461" s="39"/>
      <c r="E461" s="32"/>
      <c r="F461" s="32"/>
      <c r="G461" s="27"/>
      <c r="H461" s="36"/>
      <c r="I461" s="37"/>
    </row>
    <row r="462" spans="1:9" x14ac:dyDescent="0.25">
      <c r="A462" s="31">
        <v>50587</v>
      </c>
      <c r="B462" s="32"/>
      <c r="C462" s="33"/>
      <c r="D462" s="39"/>
      <c r="E462" s="32"/>
      <c r="F462" s="32"/>
      <c r="G462" s="27"/>
      <c r="H462" s="36"/>
      <c r="I462" s="37"/>
    </row>
    <row r="463" spans="1:9" x14ac:dyDescent="0.25">
      <c r="A463" s="31">
        <v>50618</v>
      </c>
      <c r="B463" s="32"/>
      <c r="C463" s="33"/>
      <c r="D463" s="39"/>
      <c r="E463" s="32"/>
      <c r="F463" s="32"/>
      <c r="G463" s="27"/>
      <c r="H463" s="36"/>
      <c r="I463" s="37"/>
    </row>
    <row r="464" spans="1:9" x14ac:dyDescent="0.25">
      <c r="A464" s="31">
        <v>50649</v>
      </c>
      <c r="B464" s="32"/>
      <c r="C464" s="33"/>
      <c r="D464" s="39"/>
      <c r="E464" s="32"/>
      <c r="F464" s="32"/>
      <c r="G464" s="27"/>
      <c r="H464" s="36"/>
      <c r="I464" s="37"/>
    </row>
    <row r="465" spans="1:9" x14ac:dyDescent="0.25">
      <c r="A465" s="31">
        <v>50679</v>
      </c>
      <c r="B465" s="32"/>
      <c r="C465" s="33"/>
      <c r="D465" s="39"/>
      <c r="E465" s="32"/>
      <c r="F465" s="32"/>
      <c r="G465" s="27"/>
      <c r="H465" s="36"/>
      <c r="I465" s="37"/>
    </row>
    <row r="466" spans="1:9" x14ac:dyDescent="0.25">
      <c r="A466" s="31">
        <v>50710</v>
      </c>
      <c r="B466" s="32"/>
      <c r="C466" s="33"/>
      <c r="D466" s="39"/>
      <c r="E466" s="32"/>
      <c r="F466" s="32"/>
      <c r="G466" s="27"/>
      <c r="H466" s="36"/>
      <c r="I466" s="37"/>
    </row>
    <row r="467" spans="1:9" x14ac:dyDescent="0.25">
      <c r="A467" s="31">
        <v>50740</v>
      </c>
      <c r="B467" s="32"/>
      <c r="C467" s="33"/>
      <c r="D467" s="39"/>
      <c r="E467" s="32"/>
      <c r="F467" s="32"/>
      <c r="G467" s="27"/>
      <c r="H467" s="36"/>
      <c r="I467" s="37"/>
    </row>
    <row r="468" spans="1:9" x14ac:dyDescent="0.25">
      <c r="A468" s="31">
        <v>50771</v>
      </c>
      <c r="B468" s="32"/>
      <c r="C468" s="33"/>
      <c r="D468" s="39"/>
      <c r="E468" s="32"/>
      <c r="F468" s="32"/>
      <c r="G468" s="27"/>
      <c r="H468" s="36"/>
      <c r="I468" s="37"/>
    </row>
    <row r="469" spans="1:9" x14ac:dyDescent="0.25">
      <c r="A469" s="31">
        <v>50802</v>
      </c>
      <c r="B469" s="32"/>
      <c r="C469" s="33"/>
      <c r="D469" s="39"/>
      <c r="E469" s="32"/>
      <c r="F469" s="32"/>
      <c r="G469" s="27"/>
      <c r="H469" s="36"/>
      <c r="I469" s="37"/>
    </row>
    <row r="470" spans="1:9" x14ac:dyDescent="0.25">
      <c r="A470" s="31">
        <v>50830</v>
      </c>
      <c r="B470" s="32"/>
      <c r="C470" s="33"/>
      <c r="D470" s="39"/>
      <c r="E470" s="32"/>
      <c r="F470" s="32"/>
      <c r="G470" s="27"/>
      <c r="H470" s="36"/>
      <c r="I470" s="37"/>
    </row>
    <row r="471" spans="1:9" x14ac:dyDescent="0.25">
      <c r="A471" s="31">
        <v>50861</v>
      </c>
      <c r="B471" s="32"/>
      <c r="C471" s="33"/>
      <c r="D471" s="39"/>
      <c r="E471" s="32"/>
      <c r="F471" s="32"/>
      <c r="G471" s="27"/>
      <c r="H471" s="36"/>
      <c r="I471" s="37"/>
    </row>
    <row r="472" spans="1:9" x14ac:dyDescent="0.25">
      <c r="A472" s="31">
        <v>50891</v>
      </c>
      <c r="B472" s="32"/>
      <c r="C472" s="33"/>
      <c r="D472" s="39"/>
      <c r="E472" s="32"/>
      <c r="F472" s="32"/>
      <c r="G472" s="27"/>
      <c r="H472" s="36"/>
      <c r="I472" s="37"/>
    </row>
    <row r="473" spans="1:9" x14ac:dyDescent="0.25">
      <c r="A473" s="31">
        <v>50922</v>
      </c>
      <c r="B473" s="32"/>
      <c r="C473" s="33"/>
      <c r="D473" s="39"/>
      <c r="E473" s="32"/>
      <c r="F473" s="32"/>
      <c r="G473" s="27"/>
      <c r="H473" s="36"/>
      <c r="I473" s="37"/>
    </row>
    <row r="474" spans="1:9" x14ac:dyDescent="0.25">
      <c r="A474" s="31">
        <v>50952</v>
      </c>
      <c r="B474" s="32"/>
      <c r="C474" s="33"/>
      <c r="D474" s="39"/>
      <c r="E474" s="32"/>
      <c r="F474" s="32"/>
      <c r="G474" s="27"/>
      <c r="H474" s="36"/>
      <c r="I474" s="37"/>
    </row>
    <row r="475" spans="1:9" x14ac:dyDescent="0.25">
      <c r="A475" s="31">
        <v>50983</v>
      </c>
      <c r="B475" s="32"/>
      <c r="C475" s="33"/>
      <c r="D475" s="39"/>
      <c r="E475" s="32"/>
      <c r="F475" s="32"/>
      <c r="G475" s="27"/>
      <c r="H475" s="36"/>
      <c r="I475" s="37"/>
    </row>
    <row r="476" spans="1:9" x14ac:dyDescent="0.25">
      <c r="A476" s="31">
        <v>51014</v>
      </c>
      <c r="B476" s="32"/>
      <c r="C476" s="33"/>
      <c r="D476" s="39"/>
      <c r="E476" s="32"/>
      <c r="F476" s="32"/>
      <c r="G476" s="27"/>
      <c r="H476" s="36"/>
      <c r="I476" s="37"/>
    </row>
    <row r="477" spans="1:9" x14ac:dyDescent="0.25">
      <c r="A477" s="31">
        <v>51044</v>
      </c>
      <c r="B477" s="32"/>
      <c r="C477" s="33"/>
      <c r="D477" s="39"/>
      <c r="E477" s="32"/>
      <c r="F477" s="32"/>
      <c r="G477" s="27"/>
      <c r="H477" s="36"/>
      <c r="I477" s="37"/>
    </row>
    <row r="478" spans="1:9" x14ac:dyDescent="0.25">
      <c r="A478" s="31">
        <v>51075</v>
      </c>
      <c r="B478" s="32"/>
      <c r="C478" s="33"/>
      <c r="D478" s="39"/>
      <c r="E478" s="32"/>
      <c r="F478" s="32"/>
      <c r="G478" s="27"/>
      <c r="H478" s="36"/>
      <c r="I478" s="37"/>
    </row>
    <row r="479" spans="1:9" x14ac:dyDescent="0.25">
      <c r="A479" s="31">
        <v>51105</v>
      </c>
      <c r="B479" s="32"/>
      <c r="C479" s="33"/>
      <c r="D479" s="39"/>
      <c r="E479" s="32"/>
      <c r="F479" s="32"/>
      <c r="G479" s="27"/>
      <c r="H479" s="36"/>
      <c r="I479" s="37"/>
    </row>
    <row r="480" spans="1:9" x14ac:dyDescent="0.25">
      <c r="A480" s="31">
        <v>51136</v>
      </c>
      <c r="B480" s="32"/>
      <c r="C480" s="33"/>
      <c r="D480" s="39"/>
      <c r="E480" s="32"/>
      <c r="F480" s="32"/>
      <c r="G480" s="27"/>
      <c r="H480" s="36"/>
      <c r="I480" s="37"/>
    </row>
    <row r="481" spans="1:9" x14ac:dyDescent="0.25">
      <c r="A481" s="31">
        <v>51167</v>
      </c>
      <c r="B481" s="32"/>
      <c r="C481" s="33"/>
      <c r="D481" s="39"/>
      <c r="E481" s="32"/>
      <c r="F481" s="32"/>
      <c r="G481" s="27"/>
      <c r="H481" s="36"/>
      <c r="I481" s="37"/>
    </row>
    <row r="482" spans="1:9" x14ac:dyDescent="0.25">
      <c r="A482" s="31">
        <v>51196</v>
      </c>
      <c r="B482" s="32"/>
      <c r="C482" s="33"/>
      <c r="D482" s="39"/>
      <c r="E482" s="32"/>
      <c r="F482" s="32"/>
      <c r="G482" s="27"/>
      <c r="H482" s="36"/>
      <c r="I482" s="37"/>
    </row>
    <row r="483" spans="1:9" x14ac:dyDescent="0.25">
      <c r="A483" s="31">
        <v>51227</v>
      </c>
      <c r="B483" s="32"/>
      <c r="C483" s="33"/>
      <c r="D483" s="39"/>
      <c r="E483" s="32"/>
      <c r="F483" s="32"/>
      <c r="G483" s="27"/>
      <c r="H483" s="36"/>
      <c r="I483" s="37"/>
    </row>
    <row r="484" spans="1:9" x14ac:dyDescent="0.25">
      <c r="A484" s="31">
        <v>51257</v>
      </c>
      <c r="B484" s="32"/>
      <c r="C484" s="33"/>
      <c r="D484" s="39"/>
      <c r="E484" s="32"/>
      <c r="F484" s="32"/>
      <c r="G484" s="27"/>
      <c r="H484" s="36"/>
      <c r="I484" s="37"/>
    </row>
    <row r="485" spans="1:9" x14ac:dyDescent="0.25">
      <c r="A485" s="31">
        <v>51288</v>
      </c>
      <c r="B485" s="32"/>
      <c r="C485" s="33"/>
      <c r="D485" s="39"/>
      <c r="E485" s="32"/>
      <c r="F485" s="32"/>
      <c r="G485" s="27"/>
      <c r="H485" s="36"/>
      <c r="I485" s="37"/>
    </row>
    <row r="486" spans="1:9" x14ac:dyDescent="0.25">
      <c r="A486" s="31">
        <v>51318</v>
      </c>
      <c r="B486" s="32"/>
      <c r="C486" s="33"/>
      <c r="D486" s="39"/>
      <c r="E486" s="32"/>
      <c r="F486" s="32"/>
      <c r="G486" s="27"/>
      <c r="H486" s="36"/>
      <c r="I486" s="37"/>
    </row>
    <row r="487" spans="1:9" x14ac:dyDescent="0.25">
      <c r="A487" s="31">
        <v>51349</v>
      </c>
      <c r="B487" s="32"/>
      <c r="C487" s="33"/>
      <c r="D487" s="39"/>
      <c r="E487" s="32"/>
      <c r="F487" s="32"/>
      <c r="G487" s="27"/>
      <c r="H487" s="36"/>
      <c r="I487" s="37"/>
    </row>
    <row r="488" spans="1:9" x14ac:dyDescent="0.25">
      <c r="A488" s="31">
        <v>51380</v>
      </c>
      <c r="B488" s="32"/>
      <c r="C488" s="33"/>
      <c r="D488" s="39"/>
      <c r="E488" s="32"/>
      <c r="F488" s="32"/>
      <c r="G488" s="27"/>
      <c r="H488" s="36"/>
      <c r="I488" s="37"/>
    </row>
    <row r="489" spans="1:9" x14ac:dyDescent="0.25">
      <c r="A489" s="31">
        <v>51410</v>
      </c>
      <c r="B489" s="32"/>
      <c r="C489" s="33"/>
      <c r="D489" s="39"/>
      <c r="E489" s="32"/>
      <c r="F489" s="32"/>
      <c r="G489" s="27"/>
      <c r="H489" s="36"/>
      <c r="I489" s="37"/>
    </row>
    <row r="490" spans="1:9" x14ac:dyDescent="0.25">
      <c r="A490" s="31">
        <v>51441</v>
      </c>
      <c r="B490" s="32"/>
      <c r="C490" s="33"/>
      <c r="D490" s="39"/>
      <c r="E490" s="32"/>
      <c r="F490" s="32"/>
      <c r="G490" s="27"/>
      <c r="H490" s="36"/>
      <c r="I490" s="37"/>
    </row>
    <row r="491" spans="1:9" x14ac:dyDescent="0.25">
      <c r="A491" s="31">
        <v>51471</v>
      </c>
      <c r="B491" s="32"/>
      <c r="C491" s="33"/>
      <c r="D491" s="39"/>
      <c r="E491" s="32"/>
      <c r="F491" s="32"/>
      <c r="G491" s="27"/>
      <c r="H491" s="36"/>
      <c r="I491" s="37"/>
    </row>
    <row r="492" spans="1:9" x14ac:dyDescent="0.25">
      <c r="A492" s="31">
        <v>51502</v>
      </c>
      <c r="B492" s="32"/>
      <c r="C492" s="33"/>
      <c r="D492" s="39"/>
      <c r="E492" s="32"/>
      <c r="F492" s="32"/>
      <c r="G492" s="27"/>
      <c r="H492" s="36"/>
      <c r="I492" s="37"/>
    </row>
    <row r="493" spans="1:9" x14ac:dyDescent="0.25">
      <c r="A493" s="31">
        <v>51533</v>
      </c>
      <c r="B493" s="32"/>
      <c r="C493" s="33"/>
      <c r="D493" s="39"/>
      <c r="E493" s="32"/>
      <c r="F493" s="32"/>
      <c r="G493" s="27"/>
      <c r="H493" s="36"/>
      <c r="I493" s="37"/>
    </row>
    <row r="494" spans="1:9" x14ac:dyDescent="0.25">
      <c r="A494" s="31">
        <v>51561</v>
      </c>
      <c r="B494" s="32"/>
      <c r="C494" s="33"/>
      <c r="D494" s="39"/>
      <c r="E494" s="32"/>
      <c r="F494" s="32"/>
      <c r="G494" s="27"/>
      <c r="H494" s="36"/>
      <c r="I494" s="37"/>
    </row>
    <row r="495" spans="1:9" x14ac:dyDescent="0.25">
      <c r="A495" s="31">
        <v>51592</v>
      </c>
      <c r="B495" s="32"/>
      <c r="C495" s="33"/>
      <c r="D495" s="39"/>
      <c r="E495" s="32"/>
      <c r="F495" s="32"/>
      <c r="G495" s="27"/>
      <c r="H495" s="36"/>
      <c r="I495" s="37"/>
    </row>
    <row r="496" spans="1:9" x14ac:dyDescent="0.25">
      <c r="A496" s="31">
        <v>51622</v>
      </c>
      <c r="B496" s="32"/>
      <c r="C496" s="33"/>
      <c r="D496" s="39"/>
      <c r="E496" s="32"/>
      <c r="F496" s="32"/>
      <c r="G496" s="27"/>
      <c r="H496" s="36"/>
      <c r="I496" s="37"/>
    </row>
    <row r="497" spans="1:9" x14ac:dyDescent="0.25">
      <c r="A497" s="31">
        <v>51653</v>
      </c>
      <c r="B497" s="32"/>
      <c r="C497" s="33"/>
      <c r="D497" s="39"/>
      <c r="E497" s="32"/>
      <c r="F497" s="32"/>
      <c r="G497" s="27"/>
      <c r="H497" s="36"/>
      <c r="I497" s="37"/>
    </row>
    <row r="498" spans="1:9" x14ac:dyDescent="0.25">
      <c r="A498" s="31">
        <v>51683</v>
      </c>
      <c r="B498" s="32"/>
      <c r="C498" s="33"/>
      <c r="D498" s="39"/>
      <c r="E498" s="32"/>
      <c r="F498" s="32"/>
      <c r="G498" s="27"/>
      <c r="H498" s="36"/>
      <c r="I498" s="37"/>
    </row>
    <row r="499" spans="1:9" x14ac:dyDescent="0.25">
      <c r="A499" s="31">
        <v>51714</v>
      </c>
      <c r="B499" s="32"/>
      <c r="C499" s="33"/>
      <c r="D499" s="39"/>
      <c r="E499" s="32"/>
      <c r="F499" s="32"/>
      <c r="G499" s="27"/>
      <c r="H499" s="36"/>
      <c r="I499" s="37"/>
    </row>
    <row r="500" spans="1:9" x14ac:dyDescent="0.25">
      <c r="A500" s="31">
        <v>51745</v>
      </c>
      <c r="B500" s="32"/>
      <c r="C500" s="33"/>
      <c r="D500" s="39"/>
      <c r="E500" s="32"/>
      <c r="F500" s="32"/>
      <c r="G500" s="27"/>
      <c r="H500" s="36"/>
      <c r="I500" s="37"/>
    </row>
    <row r="501" spans="1:9" x14ac:dyDescent="0.25">
      <c r="A501" s="31">
        <v>51775</v>
      </c>
      <c r="B501" s="32"/>
      <c r="C501" s="33"/>
      <c r="D501" s="39"/>
      <c r="E501" s="32"/>
      <c r="F501" s="32"/>
      <c r="G501" s="27"/>
      <c r="H501" s="36"/>
      <c r="I501" s="37"/>
    </row>
    <row r="502" spans="1:9" x14ac:dyDescent="0.25">
      <c r="A502" s="31">
        <v>51806</v>
      </c>
      <c r="B502" s="32"/>
      <c r="C502" s="33"/>
      <c r="D502" s="39"/>
      <c r="E502" s="32"/>
      <c r="F502" s="32"/>
      <c r="G502" s="27"/>
      <c r="H502" s="36"/>
      <c r="I502" s="37"/>
    </row>
    <row r="503" spans="1:9" x14ac:dyDescent="0.25">
      <c r="A503" s="31">
        <v>51836</v>
      </c>
      <c r="B503" s="32"/>
      <c r="C503" s="33"/>
      <c r="D503" s="39"/>
      <c r="E503" s="32"/>
      <c r="F503" s="32"/>
      <c r="G503" s="27"/>
      <c r="H503" s="36"/>
      <c r="I503" s="37"/>
    </row>
    <row r="504" spans="1:9" x14ac:dyDescent="0.25">
      <c r="A504" s="31">
        <v>51867</v>
      </c>
      <c r="B504" s="32"/>
      <c r="C504" s="33"/>
      <c r="D504" s="39"/>
      <c r="E504" s="32"/>
      <c r="F504" s="32"/>
      <c r="G504" s="27"/>
      <c r="H504" s="36"/>
      <c r="I504" s="37"/>
    </row>
    <row r="505" spans="1:9" x14ac:dyDescent="0.25">
      <c r="A505" s="31">
        <v>51898</v>
      </c>
      <c r="B505" s="32"/>
      <c r="C505" s="33"/>
      <c r="D505" s="39"/>
      <c r="E505" s="32"/>
      <c r="F505" s="32"/>
      <c r="G505" s="27"/>
      <c r="H505" s="36"/>
      <c r="I505" s="37"/>
    </row>
    <row r="506" spans="1:9" x14ac:dyDescent="0.25">
      <c r="A506" s="31">
        <v>51926</v>
      </c>
      <c r="B506" s="32"/>
      <c r="C506" s="33"/>
      <c r="D506" s="39"/>
      <c r="E506" s="32"/>
      <c r="F506" s="32"/>
      <c r="G506" s="27"/>
      <c r="H506" s="36"/>
      <c r="I506" s="37"/>
    </row>
  </sheetData>
  <sheetProtection password="CE12" sheet="1" objects="1" scenarios="1" selectLockedCells="1"/>
  <protectedRanges>
    <protectedRange sqref="B1:F65537 I1:I65537" name="Range1"/>
  </protectedRange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10"/>
  <sheetViews>
    <sheetView workbookViewId="0">
      <pane ySplit="1" topLeftCell="A247" activePane="bottomLeft" state="frozen"/>
      <selection pane="bottomLeft" activeCell="K59" sqref="K59"/>
    </sheetView>
  </sheetViews>
  <sheetFormatPr defaultRowHeight="16.5" customHeight="1" x14ac:dyDescent="0.25"/>
  <cols>
    <col min="1" max="1" width="12.140625" style="15" bestFit="1" customWidth="1"/>
    <col min="2" max="2" width="11.85546875" style="15" bestFit="1" customWidth="1"/>
    <col min="3" max="3" width="12.140625" style="21" bestFit="1" customWidth="1"/>
    <col min="4" max="4" width="11.85546875" style="15" bestFit="1" customWidth="1"/>
    <col min="5" max="5" width="12.140625" style="21" bestFit="1" customWidth="1"/>
    <col min="6" max="6" width="16.7109375" style="21" bestFit="1" customWidth="1"/>
    <col min="7" max="7" width="17" style="21" customWidth="1"/>
    <col min="8" max="8" width="15" style="21" bestFit="1" customWidth="1"/>
    <col min="9" max="16384" width="9.140625" style="15"/>
  </cols>
  <sheetData>
    <row r="1" spans="1:8" s="14" customFormat="1" ht="38.25" x14ac:dyDescent="0.2">
      <c r="A1" s="46" t="s">
        <v>0</v>
      </c>
      <c r="B1" s="47" t="s">
        <v>9</v>
      </c>
      <c r="C1" s="48" t="s">
        <v>14</v>
      </c>
      <c r="D1" s="47" t="s">
        <v>13</v>
      </c>
      <c r="E1" s="49" t="s">
        <v>15</v>
      </c>
      <c r="F1" s="49" t="s">
        <v>7</v>
      </c>
      <c r="G1" s="49" t="s">
        <v>8</v>
      </c>
      <c r="H1" s="49" t="s">
        <v>18</v>
      </c>
    </row>
    <row r="2" spans="1:8" ht="16.5" customHeight="1" x14ac:dyDescent="0.25">
      <c r="A2" s="78" t="s">
        <v>64</v>
      </c>
      <c r="B2" s="86"/>
      <c r="C2" s="86"/>
      <c r="D2" s="86"/>
      <c r="E2" s="87"/>
      <c r="F2" s="9" t="s">
        <v>36</v>
      </c>
      <c r="G2" s="6" t="s">
        <v>19</v>
      </c>
      <c r="H2" s="7">
        <f>VLOOKUP(F2,Data_Sheet!H2:I201,2,FALSE)</f>
        <v>0.12</v>
      </c>
    </row>
    <row r="3" spans="1:8" ht="16.5" customHeight="1" x14ac:dyDescent="0.25">
      <c r="A3" s="52">
        <v>36586</v>
      </c>
      <c r="B3" s="17">
        <f>VLOOKUP(A3,Data_Sheet!A2:C20000,2,FALSE)</f>
        <v>0</v>
      </c>
      <c r="C3" s="18">
        <f>ROUND((VLOOKUP(A3,Data_Sheet!A2:C20000,3,FALSE)*(B3+D3)*0.01),0)</f>
        <v>0</v>
      </c>
      <c r="D3" s="17">
        <f>VLOOKUP(A3,Data_Sheet!A2:D20000,4,FALSE)</f>
        <v>0</v>
      </c>
      <c r="E3" s="18">
        <f t="shared" ref="E3" si="0">(B3+C3+D3)</f>
        <v>0</v>
      </c>
      <c r="F3" s="18">
        <f>ROUND((0.12*E3),0)+VLOOKUP(A3,Data_Sheet!A2:E20000,5,FALSE)</f>
        <v>0</v>
      </c>
      <c r="G3" s="19">
        <f t="shared" ref="G3:G14" si="1">(F3-H3)</f>
        <v>0</v>
      </c>
      <c r="H3" s="19">
        <v>0</v>
      </c>
    </row>
    <row r="4" spans="1:8" ht="16.5" customHeight="1" x14ac:dyDescent="0.25">
      <c r="A4" s="16">
        <v>36617</v>
      </c>
      <c r="B4" s="17">
        <f>VLOOKUP(A4,Data_Sheet!A3:C20001,2,FALSE)</f>
        <v>0</v>
      </c>
      <c r="C4" s="18">
        <f>ROUND((VLOOKUP(A4,Data_Sheet!A3:C20001,3,FALSE)*(B4+D4)*0.01),0)</f>
        <v>0</v>
      </c>
      <c r="D4" s="17">
        <f>VLOOKUP(A4,Data_Sheet!A3:D20001,4,FALSE)</f>
        <v>0</v>
      </c>
      <c r="E4" s="18">
        <f t="shared" ref="E4:E14" si="2">(B4+C4+D4)</f>
        <v>0</v>
      </c>
      <c r="F4" s="18">
        <f>ROUND((0.12*E4),0)+VLOOKUP(A4,Data_Sheet!A3:E20001,5,FALSE)</f>
        <v>0</v>
      </c>
      <c r="G4" s="19">
        <f t="shared" si="1"/>
        <v>0</v>
      </c>
      <c r="H4" s="19">
        <v>0</v>
      </c>
    </row>
    <row r="5" spans="1:8" ht="16.5" customHeight="1" x14ac:dyDescent="0.25">
      <c r="A5" s="16">
        <v>36647</v>
      </c>
      <c r="B5" s="17">
        <f>VLOOKUP(A5,Data_Sheet!A4:C20002,2,FALSE)</f>
        <v>0</v>
      </c>
      <c r="C5" s="18">
        <f>ROUND((VLOOKUP(A5,Data_Sheet!A4:C20002,3,FALSE)*(B5+D5)*0.01),0)</f>
        <v>0</v>
      </c>
      <c r="D5" s="17">
        <f>VLOOKUP(A5,Data_Sheet!A4:D20002,4,FALSE)</f>
        <v>0</v>
      </c>
      <c r="E5" s="18">
        <f t="shared" si="2"/>
        <v>0</v>
      </c>
      <c r="F5" s="18">
        <f>ROUND((0.12*E5),0)+VLOOKUP(A5,Data_Sheet!A4:E20002,5,FALSE)</f>
        <v>0</v>
      </c>
      <c r="G5" s="18">
        <f t="shared" si="1"/>
        <v>0</v>
      </c>
      <c r="H5" s="19">
        <v>0</v>
      </c>
    </row>
    <row r="6" spans="1:8" ht="16.5" customHeight="1" x14ac:dyDescent="0.25">
      <c r="A6" s="16">
        <v>36678</v>
      </c>
      <c r="B6" s="17">
        <f>VLOOKUP(A6,Data_Sheet!A5:C20003,2,FALSE)</f>
        <v>0</v>
      </c>
      <c r="C6" s="18">
        <f>ROUND((VLOOKUP(A6,Data_Sheet!A5:C20003,3,FALSE)*(B6+D6)*0.01),0)</f>
        <v>0</v>
      </c>
      <c r="D6" s="17">
        <f>VLOOKUP(A6,Data_Sheet!A5:D20003,4,FALSE)</f>
        <v>0</v>
      </c>
      <c r="E6" s="18">
        <f t="shared" si="2"/>
        <v>0</v>
      </c>
      <c r="F6" s="18">
        <f>ROUND((0.12*E6),0)+VLOOKUP(A6,Data_Sheet!A5:E20003,5,FALSE)</f>
        <v>0</v>
      </c>
      <c r="G6" s="18">
        <f t="shared" si="1"/>
        <v>0</v>
      </c>
      <c r="H6" s="19">
        <v>0</v>
      </c>
    </row>
    <row r="7" spans="1:8" ht="16.5" customHeight="1" x14ac:dyDescent="0.25">
      <c r="A7" s="16">
        <v>36708</v>
      </c>
      <c r="B7" s="17">
        <f>VLOOKUP(A7,Data_Sheet!A6:C20004,2,FALSE)</f>
        <v>0</v>
      </c>
      <c r="C7" s="18">
        <f>ROUND((VLOOKUP(A7,Data_Sheet!A6:C20004,3,FALSE)*(B7+D7)*0.01),0)</f>
        <v>0</v>
      </c>
      <c r="D7" s="17">
        <f>VLOOKUP(A7,Data_Sheet!A6:D20004,4,FALSE)</f>
        <v>0</v>
      </c>
      <c r="E7" s="18">
        <f t="shared" si="2"/>
        <v>0</v>
      </c>
      <c r="F7" s="18">
        <f>ROUND((0.12*E7),0)+VLOOKUP(A7,Data_Sheet!A6:E20004,5,FALSE)</f>
        <v>0</v>
      </c>
      <c r="G7" s="18">
        <f t="shared" si="1"/>
        <v>0</v>
      </c>
      <c r="H7" s="19">
        <v>0</v>
      </c>
    </row>
    <row r="8" spans="1:8" ht="16.5" customHeight="1" x14ac:dyDescent="0.25">
      <c r="A8" s="16">
        <v>36739</v>
      </c>
      <c r="B8" s="17">
        <f>VLOOKUP(A8,Data_Sheet!A7:C20005,2,FALSE)</f>
        <v>0</v>
      </c>
      <c r="C8" s="18">
        <f>ROUND((VLOOKUP(A8,Data_Sheet!A7:C20005,3,FALSE)*(B8+D8)*0.01),0)</f>
        <v>0</v>
      </c>
      <c r="D8" s="17">
        <f>VLOOKUP(A8,Data_Sheet!A7:D20005,4,FALSE)</f>
        <v>0</v>
      </c>
      <c r="E8" s="18">
        <f t="shared" si="2"/>
        <v>0</v>
      </c>
      <c r="F8" s="18">
        <f>ROUND((0.12*E8),0)+VLOOKUP(A8,Data_Sheet!A7:E20005,5,FALSE)</f>
        <v>0</v>
      </c>
      <c r="G8" s="18">
        <f t="shared" si="1"/>
        <v>0</v>
      </c>
      <c r="H8" s="19">
        <v>0</v>
      </c>
    </row>
    <row r="9" spans="1:8" ht="16.5" customHeight="1" x14ac:dyDescent="0.25">
      <c r="A9" s="16">
        <v>36770</v>
      </c>
      <c r="B9" s="17">
        <f>VLOOKUP(A9,Data_Sheet!A8:C20006,2,FALSE)</f>
        <v>0</v>
      </c>
      <c r="C9" s="18">
        <f>ROUND((VLOOKUP(A9,Data_Sheet!A8:C20006,3,FALSE)*(B9+D9)*0.01),0)</f>
        <v>0</v>
      </c>
      <c r="D9" s="17">
        <f>VLOOKUP(A9,Data_Sheet!A8:D20006,4,FALSE)</f>
        <v>0</v>
      </c>
      <c r="E9" s="18">
        <f t="shared" si="2"/>
        <v>0</v>
      </c>
      <c r="F9" s="18">
        <f>ROUND((0.12*E9),0)+VLOOKUP(A9,Data_Sheet!A8:E20006,5,FALSE)</f>
        <v>0</v>
      </c>
      <c r="G9" s="18">
        <f t="shared" si="1"/>
        <v>0</v>
      </c>
      <c r="H9" s="19">
        <v>0</v>
      </c>
    </row>
    <row r="10" spans="1:8" ht="16.5" customHeight="1" x14ac:dyDescent="0.25">
      <c r="A10" s="16">
        <v>36800</v>
      </c>
      <c r="B10" s="17">
        <f>VLOOKUP(A10,Data_Sheet!A9:C20007,2,FALSE)</f>
        <v>0</v>
      </c>
      <c r="C10" s="18">
        <f>ROUND((VLOOKUP(A10,Data_Sheet!A9:C20007,3,FALSE)*(B10+D10)*0.01),0)</f>
        <v>0</v>
      </c>
      <c r="D10" s="17">
        <f>VLOOKUP(A10,Data_Sheet!A9:D20007,4,FALSE)</f>
        <v>0</v>
      </c>
      <c r="E10" s="18">
        <f t="shared" si="2"/>
        <v>0</v>
      </c>
      <c r="F10" s="18">
        <f>ROUND((0.12*E10),0)+VLOOKUP(A10,Data_Sheet!A9:E20007,5,FALSE)</f>
        <v>0</v>
      </c>
      <c r="G10" s="18">
        <f t="shared" si="1"/>
        <v>0</v>
      </c>
      <c r="H10" s="19">
        <v>0</v>
      </c>
    </row>
    <row r="11" spans="1:8" ht="16.5" customHeight="1" x14ac:dyDescent="0.25">
      <c r="A11" s="16">
        <v>36831</v>
      </c>
      <c r="B11" s="17">
        <f>VLOOKUP(A11,Data_Sheet!A10:C20008,2,FALSE)</f>
        <v>0</v>
      </c>
      <c r="C11" s="18">
        <f>ROUND((VLOOKUP(A11,Data_Sheet!A10:C20008,3,FALSE)*(B11+D11)*0.01),0)</f>
        <v>0</v>
      </c>
      <c r="D11" s="17">
        <f>VLOOKUP(A11,Data_Sheet!A10:D20008,4,FALSE)</f>
        <v>0</v>
      </c>
      <c r="E11" s="18">
        <f t="shared" si="2"/>
        <v>0</v>
      </c>
      <c r="F11" s="18">
        <f>ROUND((0.12*E11),0)+VLOOKUP(A11,Data_Sheet!A10:E20008,5,FALSE)</f>
        <v>0</v>
      </c>
      <c r="G11" s="18">
        <f t="shared" si="1"/>
        <v>0</v>
      </c>
      <c r="H11" s="19">
        <v>0</v>
      </c>
    </row>
    <row r="12" spans="1:8" ht="16.5" customHeight="1" x14ac:dyDescent="0.25">
      <c r="A12" s="16">
        <v>36861</v>
      </c>
      <c r="B12" s="17">
        <f>VLOOKUP(A12,Data_Sheet!A11:C20009,2,FALSE)</f>
        <v>0</v>
      </c>
      <c r="C12" s="18">
        <f>ROUND((VLOOKUP(A12,Data_Sheet!A11:C20009,3,FALSE)*(B12+D12)*0.01),0)</f>
        <v>0</v>
      </c>
      <c r="D12" s="17">
        <f>VLOOKUP(A12,Data_Sheet!A11:D20009,4,FALSE)</f>
        <v>0</v>
      </c>
      <c r="E12" s="18">
        <f t="shared" si="2"/>
        <v>0</v>
      </c>
      <c r="F12" s="18">
        <f>ROUND((0.12*E12),0)+VLOOKUP(A12,Data_Sheet!A11:E20009,5,FALSE)</f>
        <v>0</v>
      </c>
      <c r="G12" s="18">
        <f t="shared" si="1"/>
        <v>0</v>
      </c>
      <c r="H12" s="19">
        <v>0</v>
      </c>
    </row>
    <row r="13" spans="1:8" ht="16.5" customHeight="1" x14ac:dyDescent="0.25">
      <c r="A13" s="16">
        <v>36892</v>
      </c>
      <c r="B13" s="17">
        <f>VLOOKUP(A13,Data_Sheet!A12:C20010,2,FALSE)</f>
        <v>0</v>
      </c>
      <c r="C13" s="18">
        <f>ROUND((VLOOKUP(A13,Data_Sheet!A12:C20010,3,FALSE)*(B13+D13)*0.01),0)</f>
        <v>0</v>
      </c>
      <c r="D13" s="17">
        <f>VLOOKUP(A13,Data_Sheet!A12:D20010,4,FALSE)</f>
        <v>0</v>
      </c>
      <c r="E13" s="18">
        <f t="shared" si="2"/>
        <v>0</v>
      </c>
      <c r="F13" s="18">
        <f>ROUND((0.12*E13),0)+VLOOKUP(A13,Data_Sheet!A12:E20010,5,FALSE)</f>
        <v>0</v>
      </c>
      <c r="G13" s="18">
        <f t="shared" si="1"/>
        <v>0</v>
      </c>
      <c r="H13" s="19">
        <v>0</v>
      </c>
    </row>
    <row r="14" spans="1:8" ht="16.5" customHeight="1" x14ac:dyDescent="0.25">
      <c r="A14" s="16">
        <v>36923</v>
      </c>
      <c r="B14" s="17">
        <f>VLOOKUP(A14,Data_Sheet!A13:C20011,2,FALSE)</f>
        <v>0</v>
      </c>
      <c r="C14" s="18">
        <f>ROUND((VLOOKUP(A14,Data_Sheet!A13:C20011,3,FALSE)*(B14+D14)*0.01),0)</f>
        <v>0</v>
      </c>
      <c r="D14" s="17">
        <f>VLOOKUP(A14,Data_Sheet!A13:D20011,4,FALSE)</f>
        <v>0</v>
      </c>
      <c r="E14" s="18">
        <f t="shared" si="2"/>
        <v>0</v>
      </c>
      <c r="F14" s="18">
        <f>ROUND((0.12*E14),0)+VLOOKUP(A14,Data_Sheet!A13:E20011,5,FALSE)</f>
        <v>0</v>
      </c>
      <c r="G14" s="18">
        <f t="shared" si="1"/>
        <v>0</v>
      </c>
      <c r="H14" s="19">
        <v>0</v>
      </c>
    </row>
    <row r="15" spans="1:8" ht="16.5" customHeight="1" x14ac:dyDescent="0.25">
      <c r="A15" s="76" t="s">
        <v>1</v>
      </c>
      <c r="B15" s="77"/>
      <c r="C15" s="81" t="s">
        <v>6</v>
      </c>
      <c r="D15" s="82"/>
      <c r="E15" s="83" t="s">
        <v>2</v>
      </c>
      <c r="F15" s="84"/>
      <c r="G15" s="76" t="s">
        <v>3</v>
      </c>
      <c r="H15" s="77"/>
    </row>
    <row r="16" spans="1:8" ht="16.5" customHeight="1" x14ac:dyDescent="0.25">
      <c r="A16" s="1" t="s">
        <v>4</v>
      </c>
      <c r="B16" s="2" t="s">
        <v>5</v>
      </c>
      <c r="C16" s="3" t="s">
        <v>4</v>
      </c>
      <c r="D16" s="4" t="s">
        <v>5</v>
      </c>
      <c r="E16" s="3" t="s">
        <v>4</v>
      </c>
      <c r="F16" s="4" t="s">
        <v>5</v>
      </c>
      <c r="G16" s="3" t="s">
        <v>4</v>
      </c>
      <c r="H16" s="4" t="s">
        <v>5</v>
      </c>
    </row>
    <row r="17" spans="1:8" ht="16.5" customHeight="1" x14ac:dyDescent="0.25">
      <c r="A17" s="2">
        <v>0</v>
      </c>
      <c r="B17" s="2">
        <v>0</v>
      </c>
      <c r="C17" s="3">
        <f>ROUND((((F3*12+F4*11+F5*10+F6*9+F7*8+F8*7+F9*6+F10*5+F11*4+F12*3+F13*2+F14*1)/12)+A17)*H2,0)</f>
        <v>0</v>
      </c>
      <c r="D17" s="3">
        <f>ROUND((((G3*12+G4*11+G5*10+G6*9+G7*8+G8*7+G9*6+G10*5+G11*4+G12*3+G13*2+G14*1)/12)+B17)*H2,0)</f>
        <v>0</v>
      </c>
      <c r="E17" s="3">
        <f>SUM(F3:F14)</f>
        <v>0</v>
      </c>
      <c r="F17" s="3">
        <f>SUM(G3:G14)</f>
        <v>0</v>
      </c>
      <c r="G17" s="3">
        <f>(A17+C17+E17)</f>
        <v>0</v>
      </c>
      <c r="H17" s="3">
        <f>(B17+D17+F17)</f>
        <v>0</v>
      </c>
    </row>
    <row r="18" spans="1:8" s="20" customFormat="1" ht="14.25" customHeight="1" x14ac:dyDescent="0.2">
      <c r="A18" s="10"/>
      <c r="B18" s="11"/>
      <c r="C18" s="12"/>
      <c r="D18" s="11"/>
      <c r="E18" s="13"/>
      <c r="F18" s="22"/>
      <c r="G18" s="23" t="s">
        <v>65</v>
      </c>
      <c r="H18" s="23"/>
    </row>
    <row r="19" spans="1:8" ht="16.5" customHeight="1" x14ac:dyDescent="0.25">
      <c r="A19" s="78" t="s">
        <v>64</v>
      </c>
      <c r="B19" s="79"/>
      <c r="C19" s="79"/>
      <c r="D19" s="79"/>
      <c r="E19" s="80"/>
      <c r="F19" s="8" t="s">
        <v>20</v>
      </c>
      <c r="G19" s="6" t="s">
        <v>19</v>
      </c>
      <c r="H19" s="7">
        <f>VLOOKUP(F19,Data_Sheet!H2:I20001,2,FALSE)</f>
        <v>9.5000000000000001E-2</v>
      </c>
    </row>
    <row r="20" spans="1:8" ht="16.5" customHeight="1" x14ac:dyDescent="0.25">
      <c r="A20" s="16">
        <v>36951</v>
      </c>
      <c r="B20" s="17">
        <f>VLOOKUP(A20,Data_Sheet!A14:C20012,2,FALSE)</f>
        <v>0</v>
      </c>
      <c r="C20" s="18">
        <f>ROUND((VLOOKUP(A20,Data_Sheet!A14:C20012,3,FALSE)*(B20+D20)*0.01),0)</f>
        <v>0</v>
      </c>
      <c r="D20" s="17">
        <f>VLOOKUP(A20,Data_Sheet!A14:D20012,4,FALSE)</f>
        <v>0</v>
      </c>
      <c r="E20" s="18">
        <f>(B20+C20+D20)</f>
        <v>0</v>
      </c>
      <c r="F20" s="18">
        <f>ROUND((0.12*E20),0)+VLOOKUP(A20,Data_Sheet!A14:E20012,5,FALSE)</f>
        <v>0</v>
      </c>
      <c r="G20" s="18">
        <f t="shared" ref="G20:G31" si="3">(F20-H20)</f>
        <v>0</v>
      </c>
      <c r="H20" s="18">
        <v>0</v>
      </c>
    </row>
    <row r="21" spans="1:8" ht="16.5" customHeight="1" x14ac:dyDescent="0.25">
      <c r="A21" s="16">
        <v>36982</v>
      </c>
      <c r="B21" s="17">
        <f>VLOOKUP(A21,Data_Sheet!A15:C20013,2,FALSE)</f>
        <v>0</v>
      </c>
      <c r="C21" s="18">
        <f>ROUND((VLOOKUP(A21,Data_Sheet!A3:C20018,3,FALSE)*(B21+D21)*0.01),0)</f>
        <v>0</v>
      </c>
      <c r="D21" s="17">
        <f>VLOOKUP(A21,Data_Sheet!A15:D20013,4,FALSE)</f>
        <v>0</v>
      </c>
      <c r="E21" s="18">
        <f t="shared" ref="E21:E31" si="4">(B21+C21+D21)</f>
        <v>0</v>
      </c>
      <c r="F21" s="18">
        <f>ROUND((0.12*E21),0)+VLOOKUP(A21,Data_Sheet!A15:E20013,5,FALSE)</f>
        <v>0</v>
      </c>
      <c r="G21" s="19">
        <f t="shared" si="3"/>
        <v>0</v>
      </c>
      <c r="H21" s="18">
        <v>0</v>
      </c>
    </row>
    <row r="22" spans="1:8" ht="16.5" customHeight="1" x14ac:dyDescent="0.25">
      <c r="A22" s="16">
        <v>37012</v>
      </c>
      <c r="B22" s="17">
        <f>VLOOKUP(A22,Data_Sheet!A16:C20014,2,FALSE)</f>
        <v>0</v>
      </c>
      <c r="C22" s="18">
        <f>ROUND((VLOOKUP(A22,Data_Sheet!A4:C20019,3,FALSE)*(B22+D22)*0.01),0)</f>
        <v>0</v>
      </c>
      <c r="D22" s="17">
        <f>VLOOKUP(A22,Data_Sheet!A16:D20014,4,FALSE)</f>
        <v>0</v>
      </c>
      <c r="E22" s="18">
        <f t="shared" si="4"/>
        <v>0</v>
      </c>
      <c r="F22" s="18">
        <f>ROUND((0.12*E22),0)+VLOOKUP(A22,Data_Sheet!A16:E20014,5,FALSE)</f>
        <v>0</v>
      </c>
      <c r="G22" s="18">
        <f t="shared" si="3"/>
        <v>0</v>
      </c>
      <c r="H22" s="18">
        <v>0</v>
      </c>
    </row>
    <row r="23" spans="1:8" ht="16.5" customHeight="1" x14ac:dyDescent="0.25">
      <c r="A23" s="16">
        <v>37043</v>
      </c>
      <c r="B23" s="17">
        <f>VLOOKUP(A23,Data_Sheet!A17:C20015,2,FALSE)</f>
        <v>0</v>
      </c>
      <c r="C23" s="18">
        <f>ROUND((VLOOKUP(A23,Data_Sheet!A5:C20020,3,FALSE)*(B23+D23)*0.01),0)</f>
        <v>0</v>
      </c>
      <c r="D23" s="17">
        <f>VLOOKUP(A23,Data_Sheet!A17:D20015,4,FALSE)</f>
        <v>0</v>
      </c>
      <c r="E23" s="18">
        <f t="shared" si="4"/>
        <v>0</v>
      </c>
      <c r="F23" s="18">
        <f>ROUND((0.12*E23),0)+VLOOKUP(A23,Data_Sheet!A17:E20015,5,FALSE)</f>
        <v>0</v>
      </c>
      <c r="G23" s="18">
        <f t="shared" si="3"/>
        <v>0</v>
      </c>
      <c r="H23" s="18">
        <v>0</v>
      </c>
    </row>
    <row r="24" spans="1:8" ht="16.5" customHeight="1" x14ac:dyDescent="0.25">
      <c r="A24" s="16">
        <v>37073</v>
      </c>
      <c r="B24" s="17">
        <f>VLOOKUP(A24,Data_Sheet!A18:C20016,2,FALSE)</f>
        <v>0</v>
      </c>
      <c r="C24" s="18">
        <f>ROUND((VLOOKUP(A24,Data_Sheet!A6:C20021,3,FALSE)*(B24+D24)*0.01),0)</f>
        <v>0</v>
      </c>
      <c r="D24" s="17">
        <f>VLOOKUP(A24,Data_Sheet!A18:D20016,4,FALSE)</f>
        <v>0</v>
      </c>
      <c r="E24" s="18">
        <f t="shared" si="4"/>
        <v>0</v>
      </c>
      <c r="F24" s="18">
        <f>ROUND((0.12*E24),0)+VLOOKUP(A24,Data_Sheet!A18:E20016,5,FALSE)</f>
        <v>0</v>
      </c>
      <c r="G24" s="18">
        <f t="shared" si="3"/>
        <v>0</v>
      </c>
      <c r="H24" s="18">
        <v>0</v>
      </c>
    </row>
    <row r="25" spans="1:8" ht="16.5" customHeight="1" x14ac:dyDescent="0.25">
      <c r="A25" s="16">
        <v>37104</v>
      </c>
      <c r="B25" s="17">
        <f>VLOOKUP(A25,Data_Sheet!A19:C20017,2,FALSE)</f>
        <v>0</v>
      </c>
      <c r="C25" s="18">
        <f>ROUND((VLOOKUP(A25,Data_Sheet!A7:C20022,3,FALSE)*(B25+D25)*0.01),0)</f>
        <v>0</v>
      </c>
      <c r="D25" s="17">
        <f>VLOOKUP(A25,Data_Sheet!A19:D20017,4,FALSE)</f>
        <v>0</v>
      </c>
      <c r="E25" s="18">
        <f t="shared" si="4"/>
        <v>0</v>
      </c>
      <c r="F25" s="18">
        <f>ROUND((0.12*E25),0)+VLOOKUP(A25,Data_Sheet!A19:E20017,5,FALSE)</f>
        <v>0</v>
      </c>
      <c r="G25" s="18">
        <f t="shared" si="3"/>
        <v>0</v>
      </c>
      <c r="H25" s="18">
        <v>0</v>
      </c>
    </row>
    <row r="26" spans="1:8" ht="16.5" customHeight="1" x14ac:dyDescent="0.25">
      <c r="A26" s="16">
        <v>37135</v>
      </c>
      <c r="B26" s="17">
        <f>VLOOKUP(A26,Data_Sheet!A20:C20018,2,FALSE)</f>
        <v>0</v>
      </c>
      <c r="C26" s="18">
        <f>ROUND((VLOOKUP(A26,Data_Sheet!A8:C20023,3,FALSE)*(B26+D26)*0.01),0)</f>
        <v>0</v>
      </c>
      <c r="D26" s="17">
        <f>VLOOKUP(A26,Data_Sheet!A20:D20018,4,FALSE)</f>
        <v>0</v>
      </c>
      <c r="E26" s="18">
        <f t="shared" si="4"/>
        <v>0</v>
      </c>
      <c r="F26" s="18">
        <f>ROUND((0.12*E26),0)+VLOOKUP(A26,Data_Sheet!A20:E20018,5,FALSE)</f>
        <v>0</v>
      </c>
      <c r="G26" s="18">
        <f t="shared" si="3"/>
        <v>0</v>
      </c>
      <c r="H26" s="18">
        <v>0</v>
      </c>
    </row>
    <row r="27" spans="1:8" ht="16.5" customHeight="1" x14ac:dyDescent="0.25">
      <c r="A27" s="16">
        <v>37165</v>
      </c>
      <c r="B27" s="17">
        <f>VLOOKUP(A27,Data_Sheet!A21:C20019,2,FALSE)</f>
        <v>0</v>
      </c>
      <c r="C27" s="18">
        <f>ROUND((VLOOKUP(A27,Data_Sheet!A9:C20024,3,FALSE)*(B27+D27)*0.01),0)</f>
        <v>0</v>
      </c>
      <c r="D27" s="17">
        <f>VLOOKUP(A27,Data_Sheet!A21:D20019,4,FALSE)</f>
        <v>0</v>
      </c>
      <c r="E27" s="18">
        <f t="shared" si="4"/>
        <v>0</v>
      </c>
      <c r="F27" s="18">
        <f>ROUND((0.12*E27),0)+VLOOKUP(A27,Data_Sheet!A21:E20019,5,FALSE)</f>
        <v>0</v>
      </c>
      <c r="G27" s="18">
        <f t="shared" si="3"/>
        <v>0</v>
      </c>
      <c r="H27" s="18">
        <v>0</v>
      </c>
    </row>
    <row r="28" spans="1:8" ht="16.5" customHeight="1" x14ac:dyDescent="0.25">
      <c r="A28" s="16">
        <v>37196</v>
      </c>
      <c r="B28" s="17">
        <f>VLOOKUP(A28,Data_Sheet!A22:C20020,2,FALSE)</f>
        <v>0</v>
      </c>
      <c r="C28" s="18">
        <f>ROUND((VLOOKUP(A28,Data_Sheet!A10:C20025,3,FALSE)*(B28+D28)*0.01),0)</f>
        <v>0</v>
      </c>
      <c r="D28" s="17">
        <f>VLOOKUP(A28,Data_Sheet!A22:D20020,4,FALSE)</f>
        <v>0</v>
      </c>
      <c r="E28" s="18">
        <f t="shared" si="4"/>
        <v>0</v>
      </c>
      <c r="F28" s="18">
        <f>ROUND((0.12*E28),0)+VLOOKUP(A28,Data_Sheet!A22:E20020,5,FALSE)</f>
        <v>0</v>
      </c>
      <c r="G28" s="18">
        <f t="shared" si="3"/>
        <v>0</v>
      </c>
      <c r="H28" s="18">
        <v>0</v>
      </c>
    </row>
    <row r="29" spans="1:8" ht="16.5" customHeight="1" x14ac:dyDescent="0.25">
      <c r="A29" s="16">
        <v>37226</v>
      </c>
      <c r="B29" s="17">
        <f>VLOOKUP(A29,Data_Sheet!A23:C20021,2,FALSE)</f>
        <v>0</v>
      </c>
      <c r="C29" s="18">
        <f>ROUND((VLOOKUP(A29,Data_Sheet!A11:C20026,3,FALSE)*(B29+D29)*0.01),0)</f>
        <v>0</v>
      </c>
      <c r="D29" s="17">
        <f>VLOOKUP(A29,Data_Sheet!A23:D20021,4,FALSE)</f>
        <v>0</v>
      </c>
      <c r="E29" s="18">
        <f t="shared" si="4"/>
        <v>0</v>
      </c>
      <c r="F29" s="18">
        <f>ROUND((0.12*E29),0)+VLOOKUP(A29,Data_Sheet!A23:E20021,5,FALSE)</f>
        <v>0</v>
      </c>
      <c r="G29" s="18">
        <f t="shared" si="3"/>
        <v>0</v>
      </c>
      <c r="H29" s="18">
        <v>0</v>
      </c>
    </row>
    <row r="30" spans="1:8" ht="16.5" customHeight="1" x14ac:dyDescent="0.25">
      <c r="A30" s="16">
        <v>37257</v>
      </c>
      <c r="B30" s="17">
        <f>VLOOKUP(A30,Data_Sheet!A24:C20022,2,FALSE)</f>
        <v>0</v>
      </c>
      <c r="C30" s="18">
        <f>ROUND((VLOOKUP(A30,Data_Sheet!A12:C20027,3,FALSE)*(B30+D30)*0.01),0)</f>
        <v>0</v>
      </c>
      <c r="D30" s="17">
        <f>VLOOKUP(A30,Data_Sheet!A24:D20022,4,FALSE)</f>
        <v>0</v>
      </c>
      <c r="E30" s="18">
        <f t="shared" si="4"/>
        <v>0</v>
      </c>
      <c r="F30" s="18">
        <f>ROUND((0.12*E30),0)+VLOOKUP(A30,Data_Sheet!A24:E20022,5,FALSE)</f>
        <v>0</v>
      </c>
      <c r="G30" s="18">
        <f t="shared" si="3"/>
        <v>0</v>
      </c>
      <c r="H30" s="18">
        <v>0</v>
      </c>
    </row>
    <row r="31" spans="1:8" ht="16.5" customHeight="1" x14ac:dyDescent="0.25">
      <c r="A31" s="16">
        <v>37288</v>
      </c>
      <c r="B31" s="17">
        <f>VLOOKUP(A31,Data_Sheet!A25:C20023,2,FALSE)</f>
        <v>0</v>
      </c>
      <c r="C31" s="18">
        <f>ROUND((VLOOKUP(A31,Data_Sheet!A13:C20028,3,FALSE)*(B31+D31)*0.01),0)</f>
        <v>0</v>
      </c>
      <c r="D31" s="17">
        <f>VLOOKUP(A31,Data_Sheet!A25:D20023,4,FALSE)</f>
        <v>0</v>
      </c>
      <c r="E31" s="18">
        <f t="shared" si="4"/>
        <v>0</v>
      </c>
      <c r="F31" s="18">
        <f>ROUND((0.12*E31),0)+VLOOKUP(A31,Data_Sheet!A25:E20023,5,FALSE)</f>
        <v>0</v>
      </c>
      <c r="G31" s="18">
        <f t="shared" si="3"/>
        <v>0</v>
      </c>
      <c r="H31" s="18">
        <v>0</v>
      </c>
    </row>
    <row r="32" spans="1:8" ht="16.5" customHeight="1" x14ac:dyDescent="0.25">
      <c r="A32" s="76" t="s">
        <v>1</v>
      </c>
      <c r="B32" s="77"/>
      <c r="C32" s="81" t="s">
        <v>6</v>
      </c>
      <c r="D32" s="82"/>
      <c r="E32" s="83" t="s">
        <v>2</v>
      </c>
      <c r="F32" s="84"/>
      <c r="G32" s="76" t="s">
        <v>3</v>
      </c>
      <c r="H32" s="77"/>
    </row>
    <row r="33" spans="1:8" ht="16.5" customHeight="1" x14ac:dyDescent="0.25">
      <c r="A33" s="1" t="s">
        <v>4</v>
      </c>
      <c r="B33" s="2" t="s">
        <v>5</v>
      </c>
      <c r="C33" s="3" t="s">
        <v>4</v>
      </c>
      <c r="D33" s="4" t="s">
        <v>5</v>
      </c>
      <c r="E33" s="3" t="s">
        <v>4</v>
      </c>
      <c r="F33" s="4" t="s">
        <v>5</v>
      </c>
      <c r="G33" s="3" t="s">
        <v>4</v>
      </c>
      <c r="H33" s="4" t="s">
        <v>5</v>
      </c>
    </row>
    <row r="34" spans="1:8" ht="16.5" customHeight="1" x14ac:dyDescent="0.25">
      <c r="A34" s="2">
        <f>(G17)</f>
        <v>0</v>
      </c>
      <c r="B34" s="2">
        <f>(H17)</f>
        <v>0</v>
      </c>
      <c r="C34" s="3">
        <f>ROUND((((F20*12+F21*11+F22*10+F23*9+F24*8+F25*7+F26*6+F27*5+F28*4+F29*3+F30*2+F31*1)/12)+A34)*H19,0)</f>
        <v>0</v>
      </c>
      <c r="D34" s="3">
        <f>ROUND((((G20*12+G21*11+G22*10+G23*9+G24*8+G25*7+G26*6+G27*5+G28*4+G29*3+G30*2+G31*1)/12)+B34)*H19,0)</f>
        <v>0</v>
      </c>
      <c r="E34" s="3">
        <f>SUM(F20:F31)</f>
        <v>0</v>
      </c>
      <c r="F34" s="3">
        <f>SUM(G20:G31)</f>
        <v>0</v>
      </c>
      <c r="G34" s="3">
        <f>(A34+C34+E34)</f>
        <v>0</v>
      </c>
      <c r="H34" s="3">
        <f>(B34+D34+F34)</f>
        <v>0</v>
      </c>
    </row>
    <row r="35" spans="1:8" s="20" customFormat="1" ht="14.25" x14ac:dyDescent="0.2">
      <c r="A35" s="10"/>
      <c r="B35" s="11"/>
      <c r="C35" s="12"/>
      <c r="D35" s="11"/>
      <c r="E35" s="13"/>
      <c r="F35" s="13"/>
      <c r="G35" s="85" t="s">
        <v>65</v>
      </c>
      <c r="H35" s="85"/>
    </row>
    <row r="36" spans="1:8" ht="16.5" customHeight="1" x14ac:dyDescent="0.25">
      <c r="A36" s="78" t="s">
        <v>64</v>
      </c>
      <c r="B36" s="79"/>
      <c r="C36" s="79"/>
      <c r="D36" s="79"/>
      <c r="E36" s="80"/>
      <c r="F36" s="5" t="s">
        <v>21</v>
      </c>
      <c r="G36" s="6" t="s">
        <v>19</v>
      </c>
      <c r="H36" s="7">
        <f>VLOOKUP(F36,Data_Sheet!H2:I2001,2,FALSE)</f>
        <v>9.5000000000000001E-2</v>
      </c>
    </row>
    <row r="37" spans="1:8" ht="16.5" customHeight="1" x14ac:dyDescent="0.25">
      <c r="A37" s="16">
        <v>37316</v>
      </c>
      <c r="B37" s="17">
        <f>VLOOKUP(A37,Data_Sheet!A26:C20024,2,FALSE)</f>
        <v>0</v>
      </c>
      <c r="C37" s="18">
        <f>ROUND((VLOOKUP(A37,Data_Sheet!A14:C20029,3,FALSE)*(B37+D37)*0.01),0)</f>
        <v>0</v>
      </c>
      <c r="D37" s="17">
        <f>VLOOKUP(A37,Data_Sheet!A26:D20024,4,FALSE)</f>
        <v>0</v>
      </c>
      <c r="E37" s="18">
        <f>(B37+C37+D37)</f>
        <v>0</v>
      </c>
      <c r="F37" s="18">
        <f>ROUND((0.12*E37),0)+VLOOKUP(A37,Data_Sheet!A26:E20024,5,FALSE)</f>
        <v>0</v>
      </c>
      <c r="G37" s="18">
        <f t="shared" ref="G37:G48" si="5">(F37-H37)</f>
        <v>0</v>
      </c>
      <c r="H37" s="18">
        <v>0</v>
      </c>
    </row>
    <row r="38" spans="1:8" ht="16.5" customHeight="1" x14ac:dyDescent="0.25">
      <c r="A38" s="16">
        <v>37347</v>
      </c>
      <c r="B38" s="17">
        <f>VLOOKUP(A38,Data_Sheet!A15:C20013,2,FALSE)</f>
        <v>0</v>
      </c>
      <c r="C38" s="18">
        <f>ROUND((VLOOKUP(A38,Data_Sheet!A20:C20035,3,FALSE)*(B38+D38)*0.01),0)</f>
        <v>0</v>
      </c>
      <c r="D38" s="17">
        <f>VLOOKUP(A38,Data_Sheet!A15:D20013,4,FALSE)</f>
        <v>0</v>
      </c>
      <c r="E38" s="18">
        <f t="shared" ref="E38:E48" si="6">(B38+C38+D38)</f>
        <v>0</v>
      </c>
      <c r="F38" s="18">
        <f>ROUND((0.12*E38),0)+VLOOKUP(A38,Data_Sheet!A15:E20013,5,FALSE)</f>
        <v>0</v>
      </c>
      <c r="G38" s="18">
        <f t="shared" si="5"/>
        <v>0</v>
      </c>
      <c r="H38" s="18">
        <v>0</v>
      </c>
    </row>
    <row r="39" spans="1:8" ht="16.5" customHeight="1" x14ac:dyDescent="0.25">
      <c r="A39" s="16">
        <v>37377</v>
      </c>
      <c r="B39" s="17">
        <f>VLOOKUP(A39,Data_Sheet!A16:C20014,2,FALSE)</f>
        <v>0</v>
      </c>
      <c r="C39" s="18">
        <f>ROUND((VLOOKUP(A39,Data_Sheet!A21:C20036,3,FALSE)*(B39+D39)*0.01),0)</f>
        <v>0</v>
      </c>
      <c r="D39" s="17">
        <f>VLOOKUP(A39,Data_Sheet!A16:D20014,4,FALSE)</f>
        <v>0</v>
      </c>
      <c r="E39" s="18">
        <f t="shared" si="6"/>
        <v>0</v>
      </c>
      <c r="F39" s="18">
        <f>ROUND((0.12*E39),0)+VLOOKUP(A39,Data_Sheet!A16:E20014,5,FALSE)</f>
        <v>0</v>
      </c>
      <c r="G39" s="18">
        <f t="shared" si="5"/>
        <v>0</v>
      </c>
      <c r="H39" s="18">
        <v>0</v>
      </c>
    </row>
    <row r="40" spans="1:8" ht="16.5" customHeight="1" x14ac:dyDescent="0.25">
      <c r="A40" s="16">
        <v>37408</v>
      </c>
      <c r="B40" s="17">
        <f>VLOOKUP(A40,Data_Sheet!A17:C20015,2,FALSE)</f>
        <v>0</v>
      </c>
      <c r="C40" s="18">
        <f>ROUND((VLOOKUP(A40,Data_Sheet!A22:C20037,3,FALSE)*(B40+D40)*0.01),0)</f>
        <v>0</v>
      </c>
      <c r="D40" s="17">
        <f>VLOOKUP(A40,Data_Sheet!A17:D20015,4,FALSE)</f>
        <v>0</v>
      </c>
      <c r="E40" s="18">
        <f t="shared" si="6"/>
        <v>0</v>
      </c>
      <c r="F40" s="18">
        <f>ROUND((0.12*E40),0)+VLOOKUP(A40,Data_Sheet!A17:E20015,5,FALSE)</f>
        <v>0</v>
      </c>
      <c r="G40" s="18">
        <f t="shared" si="5"/>
        <v>0</v>
      </c>
      <c r="H40" s="18">
        <v>0</v>
      </c>
    </row>
    <row r="41" spans="1:8" ht="16.5" customHeight="1" x14ac:dyDescent="0.25">
      <c r="A41" s="16">
        <v>37438</v>
      </c>
      <c r="B41" s="17">
        <f>VLOOKUP(A41,Data_Sheet!A18:C20016,2,FALSE)</f>
        <v>0</v>
      </c>
      <c r="C41" s="18">
        <f>ROUND((VLOOKUP(A41,Data_Sheet!A23:C20038,3,FALSE)*(B41+D41)*0.01),0)</f>
        <v>0</v>
      </c>
      <c r="D41" s="17">
        <f>VLOOKUP(A41,Data_Sheet!A18:D20016,4,FALSE)</f>
        <v>0</v>
      </c>
      <c r="E41" s="18">
        <f t="shared" si="6"/>
        <v>0</v>
      </c>
      <c r="F41" s="18">
        <f>ROUND((0.12*E41),0)+VLOOKUP(A41,Data_Sheet!A18:E20016,5,FALSE)</f>
        <v>0</v>
      </c>
      <c r="G41" s="18">
        <f t="shared" si="5"/>
        <v>0</v>
      </c>
      <c r="H41" s="18">
        <v>0</v>
      </c>
    </row>
    <row r="42" spans="1:8" ht="16.5" customHeight="1" x14ac:dyDescent="0.25">
      <c r="A42" s="16">
        <v>37469</v>
      </c>
      <c r="B42" s="17">
        <f>VLOOKUP(A42,Data_Sheet!A19:C20017,2,FALSE)</f>
        <v>0</v>
      </c>
      <c r="C42" s="18">
        <f>ROUND((VLOOKUP(A42,Data_Sheet!A24:C20039,3,FALSE)*(B42+D42)*0.01),0)</f>
        <v>0</v>
      </c>
      <c r="D42" s="17">
        <f>VLOOKUP(A42,Data_Sheet!A19:D20017,4,FALSE)</f>
        <v>0</v>
      </c>
      <c r="E42" s="18">
        <f t="shared" si="6"/>
        <v>0</v>
      </c>
      <c r="F42" s="18">
        <f>ROUND((0.12*E42),0)+VLOOKUP(A42,Data_Sheet!A19:E20017,5,FALSE)</f>
        <v>0</v>
      </c>
      <c r="G42" s="18">
        <f t="shared" si="5"/>
        <v>0</v>
      </c>
      <c r="H42" s="18">
        <v>0</v>
      </c>
    </row>
    <row r="43" spans="1:8" ht="16.5" customHeight="1" x14ac:dyDescent="0.25">
      <c r="A43" s="16">
        <v>37500</v>
      </c>
      <c r="B43" s="17">
        <f>VLOOKUP(A43,Data_Sheet!A20:C20018,2,FALSE)</f>
        <v>0</v>
      </c>
      <c r="C43" s="18">
        <f>ROUND((VLOOKUP(A43,Data_Sheet!A25:C20040,3,FALSE)*(B43+D43)*0.01),0)</f>
        <v>0</v>
      </c>
      <c r="D43" s="17">
        <f>VLOOKUP(A43,Data_Sheet!A20:D20018,4,FALSE)</f>
        <v>0</v>
      </c>
      <c r="E43" s="18">
        <f t="shared" si="6"/>
        <v>0</v>
      </c>
      <c r="F43" s="18">
        <f>ROUND((0.12*E43),0)+VLOOKUP(A43,Data_Sheet!A20:E20018,5,FALSE)</f>
        <v>0</v>
      </c>
      <c r="G43" s="18">
        <f t="shared" si="5"/>
        <v>0</v>
      </c>
      <c r="H43" s="18">
        <v>0</v>
      </c>
    </row>
    <row r="44" spans="1:8" ht="16.5" customHeight="1" x14ac:dyDescent="0.25">
      <c r="A44" s="16">
        <v>37530</v>
      </c>
      <c r="B44" s="17">
        <f>VLOOKUP(A44,Data_Sheet!A21:C20019,2,FALSE)</f>
        <v>0</v>
      </c>
      <c r="C44" s="18">
        <f>ROUND((VLOOKUP(A44,Data_Sheet!A26:C20041,3,FALSE)*(B44+D44)*0.01),0)</f>
        <v>0</v>
      </c>
      <c r="D44" s="17">
        <f>VLOOKUP(A44,Data_Sheet!A21:D20019,4,FALSE)</f>
        <v>0</v>
      </c>
      <c r="E44" s="18">
        <f t="shared" si="6"/>
        <v>0</v>
      </c>
      <c r="F44" s="18">
        <f>ROUND((0.12*E44),0)+VLOOKUP(A44,Data_Sheet!A21:E20019,5,FALSE)</f>
        <v>0</v>
      </c>
      <c r="G44" s="18">
        <f t="shared" si="5"/>
        <v>0</v>
      </c>
      <c r="H44" s="18">
        <v>0</v>
      </c>
    </row>
    <row r="45" spans="1:8" ht="16.5" customHeight="1" x14ac:dyDescent="0.25">
      <c r="A45" s="16">
        <v>37561</v>
      </c>
      <c r="B45" s="17">
        <f>VLOOKUP(A45,Data_Sheet!A22:C20020,2,FALSE)</f>
        <v>0</v>
      </c>
      <c r="C45" s="18">
        <f>ROUND((VLOOKUP(A45,Data_Sheet!A27:C20042,3,FALSE)*(B45+D45)*0.01),0)</f>
        <v>0</v>
      </c>
      <c r="D45" s="17">
        <f>VLOOKUP(A45,Data_Sheet!A22:D20020,4,FALSE)</f>
        <v>0</v>
      </c>
      <c r="E45" s="18">
        <f t="shared" si="6"/>
        <v>0</v>
      </c>
      <c r="F45" s="18">
        <f>ROUND((0.12*E45),0)+VLOOKUP(A45,Data_Sheet!A22:E20020,5,FALSE)</f>
        <v>0</v>
      </c>
      <c r="G45" s="18">
        <f t="shared" si="5"/>
        <v>0</v>
      </c>
      <c r="H45" s="18">
        <v>0</v>
      </c>
    </row>
    <row r="46" spans="1:8" ht="16.5" customHeight="1" x14ac:dyDescent="0.25">
      <c r="A46" s="16">
        <v>37591</v>
      </c>
      <c r="B46" s="17">
        <f>VLOOKUP(A46,Data_Sheet!A23:C20021,2,FALSE)</f>
        <v>0</v>
      </c>
      <c r="C46" s="18">
        <f>ROUND((VLOOKUP(A46,Data_Sheet!A28:C20043,3,FALSE)*(B46+D46)*0.01),0)</f>
        <v>0</v>
      </c>
      <c r="D46" s="17">
        <f>VLOOKUP(A46,Data_Sheet!A23:D20021,4,FALSE)</f>
        <v>0</v>
      </c>
      <c r="E46" s="18">
        <f t="shared" si="6"/>
        <v>0</v>
      </c>
      <c r="F46" s="18">
        <f>ROUND((0.12*E46),0)+VLOOKUP(A46,Data_Sheet!A23:E20021,5,FALSE)</f>
        <v>0</v>
      </c>
      <c r="G46" s="18">
        <f t="shared" si="5"/>
        <v>0</v>
      </c>
      <c r="H46" s="18">
        <v>0</v>
      </c>
    </row>
    <row r="47" spans="1:8" ht="16.5" customHeight="1" x14ac:dyDescent="0.25">
      <c r="A47" s="16">
        <v>37622</v>
      </c>
      <c r="B47" s="17">
        <f>VLOOKUP(A47,Data_Sheet!A24:C20022,2,FALSE)</f>
        <v>0</v>
      </c>
      <c r="C47" s="18">
        <f>ROUND((VLOOKUP(A47,Data_Sheet!A29:C20044,3,FALSE)*(B47+D47)*0.01),0)</f>
        <v>0</v>
      </c>
      <c r="D47" s="17">
        <f>VLOOKUP(A47,Data_Sheet!A24:D20022,4,FALSE)</f>
        <v>0</v>
      </c>
      <c r="E47" s="18">
        <f t="shared" si="6"/>
        <v>0</v>
      </c>
      <c r="F47" s="18">
        <f>ROUND((0.12*E47),0)+VLOOKUP(A47,Data_Sheet!A24:E20022,5,FALSE)</f>
        <v>0</v>
      </c>
      <c r="G47" s="18">
        <f t="shared" si="5"/>
        <v>0</v>
      </c>
      <c r="H47" s="18">
        <v>0</v>
      </c>
    </row>
    <row r="48" spans="1:8" ht="16.5" customHeight="1" x14ac:dyDescent="0.25">
      <c r="A48" s="16">
        <v>37653</v>
      </c>
      <c r="B48" s="17">
        <f>VLOOKUP(A48,Data_Sheet!A25:C20023,2,FALSE)</f>
        <v>0</v>
      </c>
      <c r="C48" s="18">
        <f>ROUND((VLOOKUP(A48,Data_Sheet!A30:C20045,3,FALSE)*(B48+D48)*0.01),0)</f>
        <v>0</v>
      </c>
      <c r="D48" s="17">
        <f>VLOOKUP(A48,Data_Sheet!A25:D20023,4,FALSE)</f>
        <v>0</v>
      </c>
      <c r="E48" s="18">
        <f t="shared" si="6"/>
        <v>0</v>
      </c>
      <c r="F48" s="18">
        <f>ROUND((0.12*E48),0)+VLOOKUP(A48,Data_Sheet!A25:E20023,5,FALSE)</f>
        <v>0</v>
      </c>
      <c r="G48" s="18">
        <f t="shared" si="5"/>
        <v>0</v>
      </c>
      <c r="H48" s="18">
        <v>0</v>
      </c>
    </row>
    <row r="49" spans="1:8" ht="16.5" customHeight="1" x14ac:dyDescent="0.25">
      <c r="A49" s="76" t="s">
        <v>1</v>
      </c>
      <c r="B49" s="77"/>
      <c r="C49" s="81" t="s">
        <v>6</v>
      </c>
      <c r="D49" s="82"/>
      <c r="E49" s="83" t="s">
        <v>2</v>
      </c>
      <c r="F49" s="84"/>
      <c r="G49" s="76" t="s">
        <v>3</v>
      </c>
      <c r="H49" s="77"/>
    </row>
    <row r="50" spans="1:8" ht="16.5" customHeight="1" x14ac:dyDescent="0.25">
      <c r="A50" s="1" t="s">
        <v>4</v>
      </c>
      <c r="B50" s="2" t="s">
        <v>5</v>
      </c>
      <c r="C50" s="3" t="s">
        <v>4</v>
      </c>
      <c r="D50" s="4" t="s">
        <v>5</v>
      </c>
      <c r="E50" s="3" t="s">
        <v>4</v>
      </c>
      <c r="F50" s="4" t="s">
        <v>5</v>
      </c>
      <c r="G50" s="3" t="s">
        <v>4</v>
      </c>
      <c r="H50" s="4" t="s">
        <v>5</v>
      </c>
    </row>
    <row r="51" spans="1:8" ht="16.5" customHeight="1" x14ac:dyDescent="0.25">
      <c r="A51" s="2">
        <f>(G34)</f>
        <v>0</v>
      </c>
      <c r="B51" s="2">
        <f>(H34)</f>
        <v>0</v>
      </c>
      <c r="C51" s="3">
        <f>ROUND((((F37*12+F38*11+F39*10+F40*9+F41*8+F42*7+F43*6+F44*5+F45*4+F46*3+F47*2+F48*1)/12)+A51)*H36,0)</f>
        <v>0</v>
      </c>
      <c r="D51" s="3">
        <f>ROUND((((G37*12+G38*11+G39*10+G40*9+G41*8+G42*7+G43*6+G44*5+G45*4+G46*3+G47*2+G48*1)/12)+B51)*H36,0)</f>
        <v>0</v>
      </c>
      <c r="E51" s="3">
        <f>SUM(F37:F48)</f>
        <v>0</v>
      </c>
      <c r="F51" s="3">
        <f>SUM(G37:G48)</f>
        <v>0</v>
      </c>
      <c r="G51" s="3">
        <f>(A51+C51+E51)</f>
        <v>0</v>
      </c>
      <c r="H51" s="3">
        <f>(B51+D51+F51)</f>
        <v>0</v>
      </c>
    </row>
    <row r="52" spans="1:8" s="20" customFormat="1" ht="14.25" x14ac:dyDescent="0.2">
      <c r="A52" s="10"/>
      <c r="B52" s="11"/>
      <c r="C52" s="12"/>
      <c r="D52" s="11"/>
      <c r="E52" s="13"/>
      <c r="F52" s="13"/>
      <c r="G52" s="85" t="s">
        <v>65</v>
      </c>
      <c r="H52" s="85"/>
    </row>
    <row r="53" spans="1:8" ht="16.5" customHeight="1" x14ac:dyDescent="0.25">
      <c r="A53" s="78" t="s">
        <v>64</v>
      </c>
      <c r="B53" s="79"/>
      <c r="C53" s="79"/>
      <c r="D53" s="79"/>
      <c r="E53" s="80"/>
      <c r="F53" s="5" t="s">
        <v>22</v>
      </c>
      <c r="G53" s="6" t="s">
        <v>19</v>
      </c>
      <c r="H53" s="7">
        <f>VLOOKUP(F53,Data_Sheet!H2:I2001,2,FALSE)</f>
        <v>9.5000000000000001E-2</v>
      </c>
    </row>
    <row r="54" spans="1:8" ht="16.5" customHeight="1" x14ac:dyDescent="0.25">
      <c r="A54" s="16">
        <v>37681</v>
      </c>
      <c r="B54" s="17">
        <f>VLOOKUP(A54,Data_Sheet!A26:C20024,2,FALSE)</f>
        <v>0</v>
      </c>
      <c r="C54" s="18">
        <f>ROUND((VLOOKUP(A54,Data_Sheet!A31:C20046,3,FALSE)*(B54+D54)*0.01),0)</f>
        <v>0</v>
      </c>
      <c r="D54" s="17">
        <f>VLOOKUP(A54,Data_Sheet!A26:D20024,4,FALSE)</f>
        <v>0</v>
      </c>
      <c r="E54" s="18">
        <f>(B54+C54+D54)</f>
        <v>0</v>
      </c>
      <c r="F54" s="18">
        <f>ROUND((0.12*E54),0)+VLOOKUP(A54,Data_Sheet!A26:E20024,5,FALSE)</f>
        <v>0</v>
      </c>
      <c r="G54" s="18">
        <f t="shared" ref="G54:G65" si="7">(F54-H54)</f>
        <v>0</v>
      </c>
      <c r="H54" s="18">
        <v>0</v>
      </c>
    </row>
    <row r="55" spans="1:8" ht="16.5" customHeight="1" x14ac:dyDescent="0.25">
      <c r="A55" s="16">
        <v>37712</v>
      </c>
      <c r="B55" s="17">
        <f>VLOOKUP(A55,Data_Sheet!A15:C20013,2,FALSE)</f>
        <v>0</v>
      </c>
      <c r="C55" s="18">
        <f>ROUND((VLOOKUP(A55,Data_Sheet!A37:C20052,3,FALSE)*(B55+D55)*0.01),0)</f>
        <v>0</v>
      </c>
      <c r="D55" s="17">
        <f>VLOOKUP(A55,Data_Sheet!A15:D20013,4,FALSE)</f>
        <v>0</v>
      </c>
      <c r="E55" s="18">
        <f t="shared" ref="E55:E65" si="8">(B55+C55+D55)</f>
        <v>0</v>
      </c>
      <c r="F55" s="18">
        <f>ROUND((0.12*E55),0)+VLOOKUP(A55,Data_Sheet!A15:E20013,5,FALSE)</f>
        <v>0</v>
      </c>
      <c r="G55" s="18">
        <f t="shared" si="7"/>
        <v>0</v>
      </c>
      <c r="H55" s="18">
        <v>0</v>
      </c>
    </row>
    <row r="56" spans="1:8" ht="16.5" customHeight="1" x14ac:dyDescent="0.25">
      <c r="A56" s="16">
        <v>37742</v>
      </c>
      <c r="B56" s="17">
        <f>VLOOKUP(A56,Data_Sheet!A16:C20014,2,FALSE)</f>
        <v>0</v>
      </c>
      <c r="C56" s="18">
        <f>ROUND((VLOOKUP(A56,Data_Sheet!A38:C20053,3,FALSE)*(B56+D56)*0.01),0)</f>
        <v>0</v>
      </c>
      <c r="D56" s="17">
        <f>VLOOKUP(A56,Data_Sheet!A16:D20014,4,FALSE)</f>
        <v>0</v>
      </c>
      <c r="E56" s="18">
        <f t="shared" si="8"/>
        <v>0</v>
      </c>
      <c r="F56" s="18">
        <f>ROUND((0.12*E56),0)+VLOOKUP(A56,Data_Sheet!A16:E20014,5,FALSE)</f>
        <v>0</v>
      </c>
      <c r="G56" s="18">
        <f t="shared" si="7"/>
        <v>0</v>
      </c>
      <c r="H56" s="18">
        <v>0</v>
      </c>
    </row>
    <row r="57" spans="1:8" ht="16.5" customHeight="1" x14ac:dyDescent="0.25">
      <c r="A57" s="16">
        <v>37773</v>
      </c>
      <c r="B57" s="17">
        <f>VLOOKUP(A57,Data_Sheet!A17:C20015,2,FALSE)</f>
        <v>0</v>
      </c>
      <c r="C57" s="18">
        <f>ROUND((VLOOKUP(A57,Data_Sheet!A39:C20054,3,FALSE)*(B57+D57)*0.01),0)</f>
        <v>0</v>
      </c>
      <c r="D57" s="17">
        <f>VLOOKUP(A57,Data_Sheet!A17:D20015,4,FALSE)</f>
        <v>0</v>
      </c>
      <c r="E57" s="18">
        <f t="shared" si="8"/>
        <v>0</v>
      </c>
      <c r="F57" s="18">
        <f>ROUND((0.12*E57),0)+VLOOKUP(A57,Data_Sheet!A17:E20015,5,FALSE)</f>
        <v>0</v>
      </c>
      <c r="G57" s="18">
        <f t="shared" si="7"/>
        <v>0</v>
      </c>
      <c r="H57" s="18">
        <v>0</v>
      </c>
    </row>
    <row r="58" spans="1:8" ht="16.5" customHeight="1" x14ac:dyDescent="0.25">
      <c r="A58" s="16">
        <v>37803</v>
      </c>
      <c r="B58" s="17">
        <f>VLOOKUP(A58,Data_Sheet!A18:C20016,2,FALSE)</f>
        <v>0</v>
      </c>
      <c r="C58" s="18">
        <f>ROUND((VLOOKUP(A58,Data_Sheet!A40:C20055,3,FALSE)*(B58+D58)*0.01),0)</f>
        <v>0</v>
      </c>
      <c r="D58" s="17">
        <f>VLOOKUP(A58,Data_Sheet!A18:D20016,4,FALSE)</f>
        <v>0</v>
      </c>
      <c r="E58" s="18">
        <f t="shared" si="8"/>
        <v>0</v>
      </c>
      <c r="F58" s="18">
        <f>ROUND((0.12*E58),0)+VLOOKUP(A58,Data_Sheet!A18:E20016,5,FALSE)</f>
        <v>0</v>
      </c>
      <c r="G58" s="18">
        <f t="shared" si="7"/>
        <v>0</v>
      </c>
      <c r="H58" s="18">
        <v>0</v>
      </c>
    </row>
    <row r="59" spans="1:8" ht="16.5" customHeight="1" x14ac:dyDescent="0.25">
      <c r="A59" s="16">
        <v>37834</v>
      </c>
      <c r="B59" s="17">
        <f>VLOOKUP(A59,Data_Sheet!A19:C20017,2,FALSE)</f>
        <v>0</v>
      </c>
      <c r="C59" s="18">
        <f>ROUND((VLOOKUP(A59,Data_Sheet!A41:C20056,3,FALSE)*(B59+D59)*0.01),0)</f>
        <v>0</v>
      </c>
      <c r="D59" s="17">
        <f>VLOOKUP(A59,Data_Sheet!A19:D20017,4,FALSE)</f>
        <v>0</v>
      </c>
      <c r="E59" s="18">
        <f t="shared" si="8"/>
        <v>0</v>
      </c>
      <c r="F59" s="18">
        <f>ROUND((0.12*E59),0)+VLOOKUP(A59,Data_Sheet!A19:E20017,5,FALSE)</f>
        <v>0</v>
      </c>
      <c r="G59" s="18">
        <f t="shared" si="7"/>
        <v>0</v>
      </c>
      <c r="H59" s="18">
        <v>0</v>
      </c>
    </row>
    <row r="60" spans="1:8" ht="16.5" customHeight="1" x14ac:dyDescent="0.25">
      <c r="A60" s="16">
        <v>37865</v>
      </c>
      <c r="B60" s="17">
        <f>VLOOKUP(A60,Data_Sheet!A20:C20018,2,FALSE)</f>
        <v>0</v>
      </c>
      <c r="C60" s="18">
        <f>ROUND((VLOOKUP(A60,Data_Sheet!A42:C20057,3,FALSE)*(B60+D60)*0.01),0)</f>
        <v>0</v>
      </c>
      <c r="D60" s="17">
        <f>VLOOKUP(A60,Data_Sheet!A20:D20018,4,FALSE)</f>
        <v>0</v>
      </c>
      <c r="E60" s="18">
        <f t="shared" si="8"/>
        <v>0</v>
      </c>
      <c r="F60" s="18">
        <f>ROUND((0.12*E60),0)+VLOOKUP(A60,Data_Sheet!A20:E20018,5,FALSE)</f>
        <v>0</v>
      </c>
      <c r="G60" s="18">
        <f t="shared" si="7"/>
        <v>0</v>
      </c>
      <c r="H60" s="18">
        <v>0</v>
      </c>
    </row>
    <row r="61" spans="1:8" ht="16.5" customHeight="1" x14ac:dyDescent="0.25">
      <c r="A61" s="16">
        <v>37895</v>
      </c>
      <c r="B61" s="17">
        <f>VLOOKUP(A61,Data_Sheet!A21:C20019,2,FALSE)</f>
        <v>0</v>
      </c>
      <c r="C61" s="18">
        <f>ROUND((VLOOKUP(A61,Data_Sheet!A43:C20058,3,FALSE)*(B61+D61)*0.01),0)</f>
        <v>0</v>
      </c>
      <c r="D61" s="17">
        <f>VLOOKUP(A61,Data_Sheet!A21:D20019,4,FALSE)</f>
        <v>0</v>
      </c>
      <c r="E61" s="18">
        <f t="shared" si="8"/>
        <v>0</v>
      </c>
      <c r="F61" s="18">
        <f>ROUND((0.12*E61),0)+VLOOKUP(A61,Data_Sheet!A21:E20019,5,FALSE)</f>
        <v>0</v>
      </c>
      <c r="G61" s="18">
        <f t="shared" si="7"/>
        <v>0</v>
      </c>
      <c r="H61" s="18">
        <v>0</v>
      </c>
    </row>
    <row r="62" spans="1:8" ht="16.5" customHeight="1" x14ac:dyDescent="0.25">
      <c r="A62" s="16">
        <v>37926</v>
      </c>
      <c r="B62" s="17">
        <f>VLOOKUP(A62,Data_Sheet!A22:C20020,2,FALSE)</f>
        <v>0</v>
      </c>
      <c r="C62" s="18">
        <f>ROUND((VLOOKUP(A62,Data_Sheet!A44:C20059,3,FALSE)*(B62+D62)*0.01),0)</f>
        <v>0</v>
      </c>
      <c r="D62" s="17">
        <f>VLOOKUP(A62,Data_Sheet!A22:D20020,4,FALSE)</f>
        <v>0</v>
      </c>
      <c r="E62" s="18">
        <f t="shared" si="8"/>
        <v>0</v>
      </c>
      <c r="F62" s="18">
        <f>ROUND((0.12*E62),0)+VLOOKUP(A62,Data_Sheet!A22:E20020,5,FALSE)</f>
        <v>0</v>
      </c>
      <c r="G62" s="18">
        <f t="shared" si="7"/>
        <v>0</v>
      </c>
      <c r="H62" s="18">
        <v>0</v>
      </c>
    </row>
    <row r="63" spans="1:8" ht="16.5" customHeight="1" x14ac:dyDescent="0.25">
      <c r="A63" s="16">
        <v>37956</v>
      </c>
      <c r="B63" s="17">
        <f>VLOOKUP(A63,Data_Sheet!A23:C20021,2,FALSE)</f>
        <v>0</v>
      </c>
      <c r="C63" s="18">
        <f>ROUND((VLOOKUP(A63,Data_Sheet!A45:C20060,3,FALSE)*(B63+D63)*0.01),0)</f>
        <v>0</v>
      </c>
      <c r="D63" s="17">
        <f>VLOOKUP(A63,Data_Sheet!A23:D20021,4,FALSE)</f>
        <v>0</v>
      </c>
      <c r="E63" s="18">
        <f t="shared" si="8"/>
        <v>0</v>
      </c>
      <c r="F63" s="18">
        <f>ROUND((0.12*E63),0)+VLOOKUP(A63,Data_Sheet!A23:E20021,5,FALSE)</f>
        <v>0</v>
      </c>
      <c r="G63" s="18">
        <f t="shared" si="7"/>
        <v>0</v>
      </c>
      <c r="H63" s="18">
        <v>0</v>
      </c>
    </row>
    <row r="64" spans="1:8" ht="16.5" customHeight="1" x14ac:dyDescent="0.25">
      <c r="A64" s="16">
        <v>37987</v>
      </c>
      <c r="B64" s="17">
        <f>VLOOKUP(A64,Data_Sheet!A24:C20022,2,FALSE)</f>
        <v>0</v>
      </c>
      <c r="C64" s="18">
        <f>ROUND((VLOOKUP(A64,Data_Sheet!A46:C20061,3,FALSE)*(B64+D64)*0.01),0)</f>
        <v>0</v>
      </c>
      <c r="D64" s="17">
        <f>VLOOKUP(A64,Data_Sheet!A24:D20022,4,FALSE)</f>
        <v>0</v>
      </c>
      <c r="E64" s="18">
        <f t="shared" si="8"/>
        <v>0</v>
      </c>
      <c r="F64" s="18">
        <f>ROUND((0.12*E64),0)+VLOOKUP(A64,Data_Sheet!A24:E20022,5,FALSE)</f>
        <v>0</v>
      </c>
      <c r="G64" s="18">
        <f t="shared" si="7"/>
        <v>0</v>
      </c>
      <c r="H64" s="18">
        <v>0</v>
      </c>
    </row>
    <row r="65" spans="1:8" ht="16.5" customHeight="1" x14ac:dyDescent="0.25">
      <c r="A65" s="16">
        <v>38018</v>
      </c>
      <c r="B65" s="17">
        <f>VLOOKUP(A65,Data_Sheet!A25:C20023,2,FALSE)</f>
        <v>0</v>
      </c>
      <c r="C65" s="18">
        <f>ROUND((VLOOKUP(A65,Data_Sheet!A47:C20062,3,FALSE)*(B65+D65)*0.01),0)</f>
        <v>0</v>
      </c>
      <c r="D65" s="17">
        <f>VLOOKUP(A65,Data_Sheet!A25:D20023,4,FALSE)</f>
        <v>0</v>
      </c>
      <c r="E65" s="18">
        <f t="shared" si="8"/>
        <v>0</v>
      </c>
      <c r="F65" s="18">
        <f>ROUND((0.12*E65),0)+VLOOKUP(A65,Data_Sheet!A25:E20023,5,FALSE)</f>
        <v>0</v>
      </c>
      <c r="G65" s="18">
        <f t="shared" si="7"/>
        <v>0</v>
      </c>
      <c r="H65" s="18">
        <v>0</v>
      </c>
    </row>
    <row r="66" spans="1:8" ht="16.5" customHeight="1" x14ac:dyDescent="0.25">
      <c r="A66" s="76" t="s">
        <v>1</v>
      </c>
      <c r="B66" s="77"/>
      <c r="C66" s="81" t="s">
        <v>6</v>
      </c>
      <c r="D66" s="82"/>
      <c r="E66" s="83" t="s">
        <v>2</v>
      </c>
      <c r="F66" s="84"/>
      <c r="G66" s="76" t="s">
        <v>3</v>
      </c>
      <c r="H66" s="77"/>
    </row>
    <row r="67" spans="1:8" ht="16.5" customHeight="1" x14ac:dyDescent="0.25">
      <c r="A67" s="1" t="s">
        <v>4</v>
      </c>
      <c r="B67" s="2" t="s">
        <v>5</v>
      </c>
      <c r="C67" s="3" t="s">
        <v>4</v>
      </c>
      <c r="D67" s="4" t="s">
        <v>5</v>
      </c>
      <c r="E67" s="3" t="s">
        <v>4</v>
      </c>
      <c r="F67" s="4" t="s">
        <v>5</v>
      </c>
      <c r="G67" s="3" t="s">
        <v>4</v>
      </c>
      <c r="H67" s="4" t="s">
        <v>5</v>
      </c>
    </row>
    <row r="68" spans="1:8" ht="16.5" customHeight="1" x14ac:dyDescent="0.25">
      <c r="A68" s="2">
        <f>(G51)</f>
        <v>0</v>
      </c>
      <c r="B68" s="2">
        <f>(H51)</f>
        <v>0</v>
      </c>
      <c r="C68" s="3">
        <f>ROUND((((F54*12+F55*11+F56*10+F57*9+F58*8+F59*7+F60*6+F61*5+F62*4+F63*3+F64*2+F65*1)/12)+A68)*H53,0)</f>
        <v>0</v>
      </c>
      <c r="D68" s="3">
        <f>ROUND((((G54*12+G55*11+G56*10+G57*9+G58*8+G59*7+G60*6+G61*5+G62*4+G63*3+G64*2+G65*1)/12)+B68)*H53,0)</f>
        <v>0</v>
      </c>
      <c r="E68" s="3">
        <f>SUM(F54:F65)</f>
        <v>0</v>
      </c>
      <c r="F68" s="3">
        <f>SUM(G54:G65)</f>
        <v>0</v>
      </c>
      <c r="G68" s="3">
        <f>(A68+C68+E68)</f>
        <v>0</v>
      </c>
      <c r="H68" s="3">
        <f>(B68+D68+F68)</f>
        <v>0</v>
      </c>
    </row>
    <row r="69" spans="1:8" s="20" customFormat="1" ht="14.25" x14ac:dyDescent="0.2">
      <c r="A69" s="10"/>
      <c r="B69" s="11"/>
      <c r="C69" s="12"/>
      <c r="D69" s="11"/>
      <c r="E69" s="13"/>
      <c r="F69" s="13"/>
      <c r="G69" s="85" t="s">
        <v>65</v>
      </c>
      <c r="H69" s="85"/>
    </row>
    <row r="70" spans="1:8" ht="16.5" customHeight="1" x14ac:dyDescent="0.25">
      <c r="A70" s="78" t="s">
        <v>64</v>
      </c>
      <c r="B70" s="79"/>
      <c r="C70" s="79"/>
      <c r="D70" s="79"/>
      <c r="E70" s="80"/>
      <c r="F70" s="5" t="s">
        <v>23</v>
      </c>
      <c r="G70" s="6" t="s">
        <v>19</v>
      </c>
      <c r="H70" s="7">
        <f>VLOOKUP(F70,Data_Sheet!H2:I2001,2,FALSE)</f>
        <v>9.5000000000000001E-2</v>
      </c>
    </row>
    <row r="71" spans="1:8" ht="16.5" customHeight="1" x14ac:dyDescent="0.25">
      <c r="A71" s="16">
        <v>38047</v>
      </c>
      <c r="B71" s="17">
        <f>VLOOKUP(A71,Data_Sheet!A26:C20024,2,FALSE)</f>
        <v>0</v>
      </c>
      <c r="C71" s="18">
        <f>ROUND((VLOOKUP(A71,Data_Sheet!A48:C20063,3,FALSE)*(B71+D71)*0.01),0)</f>
        <v>0</v>
      </c>
      <c r="D71" s="17">
        <f>VLOOKUP(A71,Data_Sheet!A26:D20024,4,FALSE)</f>
        <v>0</v>
      </c>
      <c r="E71" s="18">
        <f>(B71+C71+D71)</f>
        <v>0</v>
      </c>
      <c r="F71" s="18">
        <f>ROUND((0.12*E71),0)+VLOOKUP(A71,Data_Sheet!A26:E20024,5,FALSE)</f>
        <v>0</v>
      </c>
      <c r="G71" s="18">
        <f t="shared" ref="G71:G82" si="9">(F71-H71)</f>
        <v>0</v>
      </c>
      <c r="H71" s="18">
        <v>0</v>
      </c>
    </row>
    <row r="72" spans="1:8" ht="16.5" customHeight="1" x14ac:dyDescent="0.25">
      <c r="A72" s="16">
        <v>38078</v>
      </c>
      <c r="B72" s="17">
        <f>VLOOKUP(A72,Data_Sheet!A15:C20013,2,FALSE)</f>
        <v>0</v>
      </c>
      <c r="C72" s="18">
        <f>ROUND((VLOOKUP(A72,Data_Sheet!A3:C20069,3,FALSE)*(B72+D72)*0.01),0)</f>
        <v>0</v>
      </c>
      <c r="D72" s="17">
        <f>VLOOKUP(A72,Data_Sheet!A15:D20013,4,FALSE)</f>
        <v>0</v>
      </c>
      <c r="E72" s="18">
        <f t="shared" ref="E72:E82" si="10">(B72+C72+D72)</f>
        <v>0</v>
      </c>
      <c r="F72" s="18">
        <f>ROUND((0.12*E72),0)+VLOOKUP(A72,Data_Sheet!A15:E20013,5,FALSE)</f>
        <v>0</v>
      </c>
      <c r="G72" s="18">
        <f t="shared" si="9"/>
        <v>0</v>
      </c>
      <c r="H72" s="18">
        <v>0</v>
      </c>
    </row>
    <row r="73" spans="1:8" ht="16.5" customHeight="1" x14ac:dyDescent="0.25">
      <c r="A73" s="16">
        <v>38108</v>
      </c>
      <c r="B73" s="17">
        <f>VLOOKUP(A73,Data_Sheet!A16:C20014,2,FALSE)</f>
        <v>0</v>
      </c>
      <c r="C73" s="18">
        <f>ROUND((VLOOKUP(A73,Data_Sheet!A4:C20070,3,FALSE)*(B73+D73)*0.01),0)</f>
        <v>0</v>
      </c>
      <c r="D73" s="17">
        <f>VLOOKUP(A73,Data_Sheet!A16:D20014,4,FALSE)</f>
        <v>0</v>
      </c>
      <c r="E73" s="18">
        <f t="shared" si="10"/>
        <v>0</v>
      </c>
      <c r="F73" s="18">
        <f>ROUND((0.12*E73),0)+VLOOKUP(A73,Data_Sheet!A16:E20014,5,FALSE)</f>
        <v>0</v>
      </c>
      <c r="G73" s="18">
        <f t="shared" si="9"/>
        <v>0</v>
      </c>
      <c r="H73" s="18">
        <v>0</v>
      </c>
    </row>
    <row r="74" spans="1:8" ht="16.5" customHeight="1" x14ac:dyDescent="0.25">
      <c r="A74" s="16">
        <v>38139</v>
      </c>
      <c r="B74" s="17">
        <f>VLOOKUP(A74,Data_Sheet!A17:C20015,2,FALSE)</f>
        <v>0</v>
      </c>
      <c r="C74" s="18">
        <f>ROUND((VLOOKUP(A74,Data_Sheet!A5:C20071,3,FALSE)*(B74+D74)*0.01),0)</f>
        <v>0</v>
      </c>
      <c r="D74" s="17">
        <f>VLOOKUP(A74,Data_Sheet!A17:D20015,4,FALSE)</f>
        <v>0</v>
      </c>
      <c r="E74" s="18">
        <f t="shared" si="10"/>
        <v>0</v>
      </c>
      <c r="F74" s="18">
        <f>ROUND((0.12*E74),0)+VLOOKUP(A74,Data_Sheet!A17:E20015,5,FALSE)</f>
        <v>0</v>
      </c>
      <c r="G74" s="18">
        <f t="shared" si="9"/>
        <v>0</v>
      </c>
      <c r="H74" s="18">
        <v>0</v>
      </c>
    </row>
    <row r="75" spans="1:8" ht="16.5" customHeight="1" x14ac:dyDescent="0.25">
      <c r="A75" s="16">
        <v>38169</v>
      </c>
      <c r="B75" s="17">
        <f>VLOOKUP(A75,Data_Sheet!A18:C20016,2,FALSE)</f>
        <v>0</v>
      </c>
      <c r="C75" s="18">
        <f>ROUND((VLOOKUP(A75,Data_Sheet!A6:C20072,3,FALSE)*(B75+D75)*0.01),0)</f>
        <v>0</v>
      </c>
      <c r="D75" s="17">
        <f>VLOOKUP(A75,Data_Sheet!A18:D20016,4,FALSE)</f>
        <v>0</v>
      </c>
      <c r="E75" s="18">
        <f t="shared" si="10"/>
        <v>0</v>
      </c>
      <c r="F75" s="18">
        <f>ROUND((0.12*E75),0)+VLOOKUP(A75,Data_Sheet!A18:E20016,5,FALSE)</f>
        <v>0</v>
      </c>
      <c r="G75" s="18">
        <f t="shared" si="9"/>
        <v>0</v>
      </c>
      <c r="H75" s="18">
        <v>0</v>
      </c>
    </row>
    <row r="76" spans="1:8" ht="16.5" customHeight="1" x14ac:dyDescent="0.25">
      <c r="A76" s="16">
        <v>38200</v>
      </c>
      <c r="B76" s="17">
        <f>VLOOKUP(A76,Data_Sheet!A19:C20017,2,FALSE)</f>
        <v>0</v>
      </c>
      <c r="C76" s="18">
        <f>ROUND((VLOOKUP(A76,Data_Sheet!A7:C20073,3,FALSE)*(B76+D76)*0.01),0)</f>
        <v>0</v>
      </c>
      <c r="D76" s="17">
        <f>VLOOKUP(A76,Data_Sheet!A19:D20017,4,FALSE)</f>
        <v>0</v>
      </c>
      <c r="E76" s="18">
        <f t="shared" si="10"/>
        <v>0</v>
      </c>
      <c r="F76" s="18">
        <f>ROUND((0.12*E76),0)+VLOOKUP(A76,Data_Sheet!A19:E20017,5,FALSE)</f>
        <v>0</v>
      </c>
      <c r="G76" s="18">
        <f t="shared" si="9"/>
        <v>0</v>
      </c>
      <c r="H76" s="18">
        <v>0</v>
      </c>
    </row>
    <row r="77" spans="1:8" ht="16.5" customHeight="1" x14ac:dyDescent="0.25">
      <c r="A77" s="16">
        <v>38231</v>
      </c>
      <c r="B77" s="17">
        <f>VLOOKUP(A77,Data_Sheet!A20:C20018,2,FALSE)</f>
        <v>0</v>
      </c>
      <c r="C77" s="18">
        <f>ROUND((VLOOKUP(A77,Data_Sheet!A8:C20074,3,FALSE)*(B77+D77)*0.01),0)</f>
        <v>0</v>
      </c>
      <c r="D77" s="17">
        <f>VLOOKUP(A77,Data_Sheet!A20:D20018,4,FALSE)</f>
        <v>0</v>
      </c>
      <c r="E77" s="18">
        <f t="shared" si="10"/>
        <v>0</v>
      </c>
      <c r="F77" s="18">
        <f>ROUND((0.12*E77),0)+VLOOKUP(A77,Data_Sheet!A20:E20018,5,FALSE)</f>
        <v>0</v>
      </c>
      <c r="G77" s="18">
        <f t="shared" si="9"/>
        <v>0</v>
      </c>
      <c r="H77" s="18">
        <v>0</v>
      </c>
    </row>
    <row r="78" spans="1:8" ht="16.5" customHeight="1" x14ac:dyDescent="0.25">
      <c r="A78" s="16">
        <v>38261</v>
      </c>
      <c r="B78" s="17">
        <f>VLOOKUP(A78,Data_Sheet!A21:C20019,2,FALSE)</f>
        <v>0</v>
      </c>
      <c r="C78" s="18">
        <f>ROUND((VLOOKUP(A78,Data_Sheet!A9:C20075,3,FALSE)*(B78+D78)*0.01),0)</f>
        <v>0</v>
      </c>
      <c r="D78" s="17">
        <f>VLOOKUP(A78,Data_Sheet!A21:D20019,4,FALSE)</f>
        <v>0</v>
      </c>
      <c r="E78" s="18">
        <f t="shared" si="10"/>
        <v>0</v>
      </c>
      <c r="F78" s="18">
        <f>ROUND((0.12*E78),0)+VLOOKUP(A78,Data_Sheet!A21:E20019,5,FALSE)</f>
        <v>0</v>
      </c>
      <c r="G78" s="18">
        <f t="shared" si="9"/>
        <v>0</v>
      </c>
      <c r="H78" s="18">
        <v>0</v>
      </c>
    </row>
    <row r="79" spans="1:8" ht="16.5" customHeight="1" x14ac:dyDescent="0.25">
      <c r="A79" s="16">
        <v>38292</v>
      </c>
      <c r="B79" s="17">
        <f>VLOOKUP(A79,Data_Sheet!A22:C20020,2,FALSE)</f>
        <v>0</v>
      </c>
      <c r="C79" s="18">
        <f>ROUND((VLOOKUP(A79,Data_Sheet!A10:C20076,3,FALSE)*(B79+D79)*0.01),0)</f>
        <v>0</v>
      </c>
      <c r="D79" s="17">
        <f>VLOOKUP(A79,Data_Sheet!A22:D20020,4,FALSE)</f>
        <v>0</v>
      </c>
      <c r="E79" s="18">
        <f t="shared" si="10"/>
        <v>0</v>
      </c>
      <c r="F79" s="18">
        <f>ROUND((0.12*E79),0)+VLOOKUP(A79,Data_Sheet!A22:E20020,5,FALSE)</f>
        <v>0</v>
      </c>
      <c r="G79" s="18">
        <f t="shared" si="9"/>
        <v>0</v>
      </c>
      <c r="H79" s="18">
        <v>0</v>
      </c>
    </row>
    <row r="80" spans="1:8" ht="16.5" customHeight="1" x14ac:dyDescent="0.25">
      <c r="A80" s="16">
        <v>38322</v>
      </c>
      <c r="B80" s="17">
        <f>VLOOKUP(A80,Data_Sheet!A23:C20021,2,FALSE)</f>
        <v>0</v>
      </c>
      <c r="C80" s="18">
        <f>ROUND((VLOOKUP(A80,Data_Sheet!A11:C20077,3,FALSE)*(B80+D80)*0.01),0)</f>
        <v>0</v>
      </c>
      <c r="D80" s="17">
        <f>VLOOKUP(A80,Data_Sheet!A23:D20021,4,FALSE)</f>
        <v>0</v>
      </c>
      <c r="E80" s="18">
        <f t="shared" si="10"/>
        <v>0</v>
      </c>
      <c r="F80" s="18">
        <f>ROUND((0.12*E80),0)+VLOOKUP(A80,Data_Sheet!A23:E20021,5,FALSE)</f>
        <v>0</v>
      </c>
      <c r="G80" s="18">
        <f t="shared" si="9"/>
        <v>0</v>
      </c>
      <c r="H80" s="18">
        <v>0</v>
      </c>
    </row>
    <row r="81" spans="1:8" ht="16.5" customHeight="1" x14ac:dyDescent="0.25">
      <c r="A81" s="16">
        <v>38353</v>
      </c>
      <c r="B81" s="17">
        <f>VLOOKUP(A81,Data_Sheet!A24:C20022,2,FALSE)</f>
        <v>0</v>
      </c>
      <c r="C81" s="18">
        <f>ROUND((VLOOKUP(A81,Data_Sheet!A12:C20078,3,FALSE)*(B81+D81)*0.01),0)</f>
        <v>0</v>
      </c>
      <c r="D81" s="17">
        <f>VLOOKUP(A81,Data_Sheet!A24:D20022,4,FALSE)</f>
        <v>0</v>
      </c>
      <c r="E81" s="18">
        <f t="shared" si="10"/>
        <v>0</v>
      </c>
      <c r="F81" s="18">
        <f>ROUND((0.12*E81),0)+VLOOKUP(A81,Data_Sheet!A24:E20022,5,FALSE)</f>
        <v>0</v>
      </c>
      <c r="G81" s="18">
        <f t="shared" si="9"/>
        <v>0</v>
      </c>
      <c r="H81" s="18">
        <v>0</v>
      </c>
    </row>
    <row r="82" spans="1:8" ht="16.5" customHeight="1" x14ac:dyDescent="0.25">
      <c r="A82" s="16">
        <v>38384</v>
      </c>
      <c r="B82" s="17">
        <f>VLOOKUP(A82,Data_Sheet!A25:C20023,2,FALSE)</f>
        <v>0</v>
      </c>
      <c r="C82" s="18">
        <f>ROUND((VLOOKUP(A82,Data_Sheet!A13:C20079,3,FALSE)*(B82+D82)*0.01),0)</f>
        <v>0</v>
      </c>
      <c r="D82" s="17">
        <f>VLOOKUP(A82,Data_Sheet!A25:D20023,4,FALSE)</f>
        <v>0</v>
      </c>
      <c r="E82" s="18">
        <f t="shared" si="10"/>
        <v>0</v>
      </c>
      <c r="F82" s="18">
        <f>ROUND((0.12*E82),0)+VLOOKUP(A82,Data_Sheet!A25:E20023,5,FALSE)</f>
        <v>0</v>
      </c>
      <c r="G82" s="18">
        <f t="shared" si="9"/>
        <v>0</v>
      </c>
      <c r="H82" s="18">
        <v>0</v>
      </c>
    </row>
    <row r="83" spans="1:8" ht="16.5" customHeight="1" x14ac:dyDescent="0.25">
      <c r="A83" s="76" t="s">
        <v>1</v>
      </c>
      <c r="B83" s="77"/>
      <c r="C83" s="81" t="s">
        <v>6</v>
      </c>
      <c r="D83" s="82"/>
      <c r="E83" s="83" t="s">
        <v>2</v>
      </c>
      <c r="F83" s="84"/>
      <c r="G83" s="76" t="s">
        <v>3</v>
      </c>
      <c r="H83" s="77"/>
    </row>
    <row r="84" spans="1:8" ht="16.5" customHeight="1" x14ac:dyDescent="0.25">
      <c r="A84" s="1" t="s">
        <v>4</v>
      </c>
      <c r="B84" s="2" t="s">
        <v>5</v>
      </c>
      <c r="C84" s="3" t="s">
        <v>4</v>
      </c>
      <c r="D84" s="4" t="s">
        <v>5</v>
      </c>
      <c r="E84" s="3" t="s">
        <v>4</v>
      </c>
      <c r="F84" s="4" t="s">
        <v>5</v>
      </c>
      <c r="G84" s="3" t="s">
        <v>4</v>
      </c>
      <c r="H84" s="4" t="s">
        <v>5</v>
      </c>
    </row>
    <row r="85" spans="1:8" ht="16.5" customHeight="1" x14ac:dyDescent="0.25">
      <c r="A85" s="2">
        <f>(G68)</f>
        <v>0</v>
      </c>
      <c r="B85" s="2">
        <f>(H68)</f>
        <v>0</v>
      </c>
      <c r="C85" s="3">
        <f>ROUND((((F71*12+F72*11+F73*10+F74*9+F75*8+F76*7+F77*6+F78*5+F79*4+F80*3+F81*2+F82*1)/12)+A85)*H70,0)</f>
        <v>0</v>
      </c>
      <c r="D85" s="3">
        <f>ROUND((((G71*12+G72*11+G73*10+G74*9+G75*8+G76*7+G77*6+G78*5+G79*4+G80*3+G81*2+G82*1)/12)+B85)*H70,0)</f>
        <v>0</v>
      </c>
      <c r="E85" s="3">
        <f>SUM(F71:F82)</f>
        <v>0</v>
      </c>
      <c r="F85" s="3">
        <f>SUM(G71:G82)</f>
        <v>0</v>
      </c>
      <c r="G85" s="3">
        <f>(A85+C85+E85)</f>
        <v>0</v>
      </c>
      <c r="H85" s="3">
        <f>(B85+D85+F85)</f>
        <v>0</v>
      </c>
    </row>
    <row r="86" spans="1:8" s="20" customFormat="1" ht="14.25" x14ac:dyDescent="0.2">
      <c r="A86" s="10"/>
      <c r="B86" s="11"/>
      <c r="C86" s="12"/>
      <c r="D86" s="11"/>
      <c r="E86" s="13"/>
      <c r="F86" s="13"/>
      <c r="G86" s="85" t="s">
        <v>65</v>
      </c>
      <c r="H86" s="85"/>
    </row>
    <row r="87" spans="1:8" ht="16.5" customHeight="1" x14ac:dyDescent="0.25">
      <c r="A87" s="78" t="s">
        <v>64</v>
      </c>
      <c r="B87" s="79"/>
      <c r="C87" s="79"/>
      <c r="D87" s="79"/>
      <c r="E87" s="80"/>
      <c r="F87" s="5" t="s">
        <v>24</v>
      </c>
      <c r="G87" s="6" t="s">
        <v>19</v>
      </c>
      <c r="H87" s="7">
        <f>VLOOKUP(F87,Data_Sheet!H2:I2001,2,FALSE)</f>
        <v>8.5000000000000006E-2</v>
      </c>
    </row>
    <row r="88" spans="1:8" ht="16.5" customHeight="1" x14ac:dyDescent="0.25">
      <c r="A88" s="16">
        <v>38412</v>
      </c>
      <c r="B88" s="17">
        <f>VLOOKUP(A88,Data_Sheet!A26:C20024,2,FALSE)</f>
        <v>0</v>
      </c>
      <c r="C88" s="18">
        <f>ROUND((VLOOKUP(A88,Data_Sheet!A14:C20080,3,FALSE)*(B88+D88)*0.01),0)</f>
        <v>0</v>
      </c>
      <c r="D88" s="17">
        <f>VLOOKUP(A88,Data_Sheet!A26:D20024,4,FALSE)</f>
        <v>0</v>
      </c>
      <c r="E88" s="18">
        <f>(B88+C88+D88)</f>
        <v>0</v>
      </c>
      <c r="F88" s="18">
        <f>ROUND((0.12*E88),0)+VLOOKUP(A88,Data_Sheet!A26:E20024,5,FALSE)</f>
        <v>0</v>
      </c>
      <c r="G88" s="18">
        <f t="shared" ref="G88:G99" si="11">(F88-H88)</f>
        <v>0</v>
      </c>
      <c r="H88" s="18">
        <v>0</v>
      </c>
    </row>
    <row r="89" spans="1:8" ht="16.5" customHeight="1" x14ac:dyDescent="0.25">
      <c r="A89" s="16">
        <v>38443</v>
      </c>
      <c r="B89" s="17">
        <f>VLOOKUP(A89,Data_Sheet!A15:C20013,2,FALSE)</f>
        <v>0</v>
      </c>
      <c r="C89" s="18">
        <f>ROUND((VLOOKUP(A89,Data_Sheet!A20:C20086,3,FALSE)*(B89+D89)*0.01),0)</f>
        <v>0</v>
      </c>
      <c r="D89" s="17">
        <f>VLOOKUP(A89,Data_Sheet!A15:D20013,4,FALSE)</f>
        <v>0</v>
      </c>
      <c r="E89" s="18">
        <f t="shared" ref="E89:E99" si="12">(B89+C89+D89)</f>
        <v>0</v>
      </c>
      <c r="F89" s="18">
        <f>ROUND((0.12*E89),0)+VLOOKUP(A89,Data_Sheet!A15:E20013,5,FALSE)</f>
        <v>0</v>
      </c>
      <c r="G89" s="18">
        <f t="shared" si="11"/>
        <v>0</v>
      </c>
      <c r="H89" s="18">
        <v>0</v>
      </c>
    </row>
    <row r="90" spans="1:8" ht="16.5" customHeight="1" x14ac:dyDescent="0.25">
      <c r="A90" s="16">
        <v>38473</v>
      </c>
      <c r="B90" s="17">
        <f>VLOOKUP(A90,Data_Sheet!A16:C20014,2,FALSE)</f>
        <v>0</v>
      </c>
      <c r="C90" s="18">
        <f>ROUND((VLOOKUP(A90,Data_Sheet!A21:C20087,3,FALSE)*(B90+D90)*0.01),0)</f>
        <v>0</v>
      </c>
      <c r="D90" s="17">
        <f>VLOOKUP(A90,Data_Sheet!A16:D20014,4,FALSE)</f>
        <v>0</v>
      </c>
      <c r="E90" s="18">
        <f t="shared" si="12"/>
        <v>0</v>
      </c>
      <c r="F90" s="18">
        <f>ROUND((0.12*E90),0)+VLOOKUP(A90,Data_Sheet!A16:E20014,5,FALSE)</f>
        <v>0</v>
      </c>
      <c r="G90" s="18">
        <f t="shared" si="11"/>
        <v>0</v>
      </c>
      <c r="H90" s="18">
        <v>0</v>
      </c>
    </row>
    <row r="91" spans="1:8" ht="16.5" customHeight="1" x14ac:dyDescent="0.25">
      <c r="A91" s="16">
        <v>38504</v>
      </c>
      <c r="B91" s="17">
        <f>VLOOKUP(A91,Data_Sheet!A17:C20015,2,FALSE)</f>
        <v>0</v>
      </c>
      <c r="C91" s="18">
        <f>ROUND((VLOOKUP(A91,Data_Sheet!A22:C20088,3,FALSE)*(B91+D91)*0.01),0)</f>
        <v>0</v>
      </c>
      <c r="D91" s="17">
        <f>VLOOKUP(A91,Data_Sheet!A17:D20015,4,FALSE)</f>
        <v>0</v>
      </c>
      <c r="E91" s="18">
        <f t="shared" si="12"/>
        <v>0</v>
      </c>
      <c r="F91" s="18">
        <f>ROUND((0.12*E91),0)+VLOOKUP(A91,Data_Sheet!A17:E20015,5,FALSE)</f>
        <v>0</v>
      </c>
      <c r="G91" s="18">
        <f t="shared" si="11"/>
        <v>0</v>
      </c>
      <c r="H91" s="18">
        <v>0</v>
      </c>
    </row>
    <row r="92" spans="1:8" ht="16.5" customHeight="1" x14ac:dyDescent="0.25">
      <c r="A92" s="16">
        <v>38534</v>
      </c>
      <c r="B92" s="17">
        <f>VLOOKUP(A92,Data_Sheet!A18:C20016,2,FALSE)</f>
        <v>0</v>
      </c>
      <c r="C92" s="18">
        <f>ROUND((VLOOKUP(A92,Data_Sheet!A23:C20089,3,FALSE)*(B92+D92)*0.01),0)</f>
        <v>0</v>
      </c>
      <c r="D92" s="17">
        <f>VLOOKUP(A92,Data_Sheet!A18:D20016,4,FALSE)</f>
        <v>0</v>
      </c>
      <c r="E92" s="18">
        <f t="shared" si="12"/>
        <v>0</v>
      </c>
      <c r="F92" s="18">
        <f>ROUND((0.12*E92),0)+VLOOKUP(A92,Data_Sheet!A18:E20016,5,FALSE)</f>
        <v>0</v>
      </c>
      <c r="G92" s="18">
        <f t="shared" si="11"/>
        <v>0</v>
      </c>
      <c r="H92" s="18">
        <v>0</v>
      </c>
    </row>
    <row r="93" spans="1:8" ht="16.5" customHeight="1" x14ac:dyDescent="0.25">
      <c r="A93" s="16">
        <v>38565</v>
      </c>
      <c r="B93" s="17">
        <f>VLOOKUP(A93,Data_Sheet!A19:C20017,2,FALSE)</f>
        <v>0</v>
      </c>
      <c r="C93" s="18">
        <f>ROUND((VLOOKUP(A93,Data_Sheet!A24:C20090,3,FALSE)*(B93+D93)*0.01),0)</f>
        <v>0</v>
      </c>
      <c r="D93" s="17">
        <f>VLOOKUP(A93,Data_Sheet!A19:D20017,4,FALSE)</f>
        <v>0</v>
      </c>
      <c r="E93" s="18">
        <f t="shared" si="12"/>
        <v>0</v>
      </c>
      <c r="F93" s="18">
        <f>ROUND((0.12*E93),0)+VLOOKUP(A93,Data_Sheet!A19:E20017,5,FALSE)</f>
        <v>0</v>
      </c>
      <c r="G93" s="18">
        <f t="shared" si="11"/>
        <v>0</v>
      </c>
      <c r="H93" s="18">
        <v>0</v>
      </c>
    </row>
    <row r="94" spans="1:8" ht="16.5" customHeight="1" x14ac:dyDescent="0.25">
      <c r="A94" s="16">
        <v>38596</v>
      </c>
      <c r="B94" s="17">
        <f>VLOOKUP(A94,Data_Sheet!A20:C20018,2,FALSE)</f>
        <v>0</v>
      </c>
      <c r="C94" s="18">
        <f>ROUND((VLOOKUP(A94,Data_Sheet!A25:C20091,3,FALSE)*(B94+D94)*0.01),0)</f>
        <v>0</v>
      </c>
      <c r="D94" s="17">
        <f>VLOOKUP(A94,Data_Sheet!A20:D20018,4,FALSE)</f>
        <v>0</v>
      </c>
      <c r="E94" s="18">
        <f t="shared" si="12"/>
        <v>0</v>
      </c>
      <c r="F94" s="18">
        <f>ROUND((0.12*E94),0)+VLOOKUP(A94,Data_Sheet!A20:E20018,5,FALSE)</f>
        <v>0</v>
      </c>
      <c r="G94" s="18">
        <f t="shared" si="11"/>
        <v>0</v>
      </c>
      <c r="H94" s="18">
        <v>0</v>
      </c>
    </row>
    <row r="95" spans="1:8" ht="16.5" customHeight="1" x14ac:dyDescent="0.25">
      <c r="A95" s="16">
        <v>38626</v>
      </c>
      <c r="B95" s="17">
        <f>VLOOKUP(A95,Data_Sheet!A21:C20019,2,FALSE)</f>
        <v>0</v>
      </c>
      <c r="C95" s="18">
        <f>ROUND((VLOOKUP(A95,Data_Sheet!A26:C20092,3,FALSE)*(B95+D95)*0.01),0)</f>
        <v>0</v>
      </c>
      <c r="D95" s="17">
        <f>VLOOKUP(A95,Data_Sheet!A21:D20019,4,FALSE)</f>
        <v>0</v>
      </c>
      <c r="E95" s="18">
        <f t="shared" si="12"/>
        <v>0</v>
      </c>
      <c r="F95" s="18">
        <f>ROUND((0.12*E95),0)+VLOOKUP(A95,Data_Sheet!A21:E20019,5,FALSE)</f>
        <v>0</v>
      </c>
      <c r="G95" s="18">
        <f t="shared" si="11"/>
        <v>0</v>
      </c>
      <c r="H95" s="18">
        <v>0</v>
      </c>
    </row>
    <row r="96" spans="1:8" ht="16.5" customHeight="1" x14ac:dyDescent="0.25">
      <c r="A96" s="16">
        <v>38657</v>
      </c>
      <c r="B96" s="17">
        <f>VLOOKUP(A96,Data_Sheet!A22:C20020,2,FALSE)</f>
        <v>0</v>
      </c>
      <c r="C96" s="18">
        <f>ROUND((VLOOKUP(A96,Data_Sheet!A27:C20093,3,FALSE)*(B96+D96)*0.01),0)</f>
        <v>0</v>
      </c>
      <c r="D96" s="17">
        <f>VLOOKUP(A96,Data_Sheet!A22:D20020,4,FALSE)</f>
        <v>0</v>
      </c>
      <c r="E96" s="18">
        <f t="shared" si="12"/>
        <v>0</v>
      </c>
      <c r="F96" s="18">
        <f>ROUND((0.12*E96),0)+VLOOKUP(A96,Data_Sheet!A22:E20020,5,FALSE)</f>
        <v>0</v>
      </c>
      <c r="G96" s="18">
        <f t="shared" si="11"/>
        <v>0</v>
      </c>
      <c r="H96" s="18">
        <v>0</v>
      </c>
    </row>
    <row r="97" spans="1:8" ht="16.5" customHeight="1" x14ac:dyDescent="0.25">
      <c r="A97" s="16">
        <v>38687</v>
      </c>
      <c r="B97" s="17">
        <f>VLOOKUP(A97,Data_Sheet!A23:C20021,2,FALSE)</f>
        <v>0</v>
      </c>
      <c r="C97" s="18">
        <f>ROUND((VLOOKUP(A97,Data_Sheet!A28:C20094,3,FALSE)*(B97+D97)*0.01),0)</f>
        <v>0</v>
      </c>
      <c r="D97" s="17">
        <f>VLOOKUP(A97,Data_Sheet!A23:D20021,4,FALSE)</f>
        <v>0</v>
      </c>
      <c r="E97" s="18">
        <f t="shared" si="12"/>
        <v>0</v>
      </c>
      <c r="F97" s="18">
        <f>ROUND((0.12*E97),0)+VLOOKUP(A97,Data_Sheet!A23:E20021,5,FALSE)</f>
        <v>0</v>
      </c>
      <c r="G97" s="18">
        <f t="shared" si="11"/>
        <v>0</v>
      </c>
      <c r="H97" s="18">
        <v>0</v>
      </c>
    </row>
    <row r="98" spans="1:8" ht="16.5" customHeight="1" x14ac:dyDescent="0.25">
      <c r="A98" s="16">
        <v>38718</v>
      </c>
      <c r="B98" s="17">
        <f>VLOOKUP(A98,Data_Sheet!A24:C20022,2,FALSE)</f>
        <v>0</v>
      </c>
      <c r="C98" s="18">
        <f>ROUND((VLOOKUP(A98,Data_Sheet!A29:C20095,3,FALSE)*(B98+D98)*0.01),0)</f>
        <v>0</v>
      </c>
      <c r="D98" s="17">
        <f>VLOOKUP(A98,Data_Sheet!A24:D20022,4,FALSE)</f>
        <v>0</v>
      </c>
      <c r="E98" s="18">
        <f t="shared" si="12"/>
        <v>0</v>
      </c>
      <c r="F98" s="18">
        <f>ROUND((0.12*E98),0)+VLOOKUP(A98,Data_Sheet!A24:E20022,5,FALSE)</f>
        <v>0</v>
      </c>
      <c r="G98" s="18">
        <f t="shared" si="11"/>
        <v>0</v>
      </c>
      <c r="H98" s="18">
        <v>0</v>
      </c>
    </row>
    <row r="99" spans="1:8" ht="16.5" customHeight="1" x14ac:dyDescent="0.25">
      <c r="A99" s="16">
        <v>38749</v>
      </c>
      <c r="B99" s="17">
        <f>VLOOKUP(A99,Data_Sheet!A25:C20023,2,FALSE)</f>
        <v>0</v>
      </c>
      <c r="C99" s="18">
        <f>ROUND((VLOOKUP(A99,Data_Sheet!A30:C20096,3,FALSE)*(B99+D99)*0.01),0)</f>
        <v>0</v>
      </c>
      <c r="D99" s="17">
        <f>VLOOKUP(A99,Data_Sheet!A25:D20023,4,FALSE)</f>
        <v>0</v>
      </c>
      <c r="E99" s="18">
        <f t="shared" si="12"/>
        <v>0</v>
      </c>
      <c r="F99" s="18">
        <f>ROUND((0.12*E99),0)+VLOOKUP(A99,Data_Sheet!A25:E20023,5,FALSE)</f>
        <v>0</v>
      </c>
      <c r="G99" s="18">
        <f t="shared" si="11"/>
        <v>0</v>
      </c>
      <c r="H99" s="18">
        <v>0</v>
      </c>
    </row>
    <row r="100" spans="1:8" ht="16.5" customHeight="1" x14ac:dyDescent="0.25">
      <c r="A100" s="76" t="s">
        <v>1</v>
      </c>
      <c r="B100" s="77"/>
      <c r="C100" s="81" t="s">
        <v>6</v>
      </c>
      <c r="D100" s="82"/>
      <c r="E100" s="83" t="s">
        <v>2</v>
      </c>
      <c r="F100" s="84"/>
      <c r="G100" s="76" t="s">
        <v>3</v>
      </c>
      <c r="H100" s="77"/>
    </row>
    <row r="101" spans="1:8" ht="16.5" customHeight="1" x14ac:dyDescent="0.25">
      <c r="A101" s="1" t="s">
        <v>4</v>
      </c>
      <c r="B101" s="2" t="s">
        <v>5</v>
      </c>
      <c r="C101" s="3" t="s">
        <v>4</v>
      </c>
      <c r="D101" s="4" t="s">
        <v>5</v>
      </c>
      <c r="E101" s="3" t="s">
        <v>4</v>
      </c>
      <c r="F101" s="4" t="s">
        <v>5</v>
      </c>
      <c r="G101" s="3" t="s">
        <v>4</v>
      </c>
      <c r="H101" s="4" t="s">
        <v>5</v>
      </c>
    </row>
    <row r="102" spans="1:8" ht="16.5" customHeight="1" x14ac:dyDescent="0.25">
      <c r="A102" s="2">
        <f>(G85)</f>
        <v>0</v>
      </c>
      <c r="B102" s="2">
        <f>(H85)</f>
        <v>0</v>
      </c>
      <c r="C102" s="3">
        <f>ROUND((((F88*12+F89*11+F90*10+F91*9+F92*8+F93*7+F94*6+F95*5+F96*4+F97*3+F98*2+F99*1)/12)+A102)*H87,0)</f>
        <v>0</v>
      </c>
      <c r="D102" s="3">
        <f>ROUND((((G88*12+G89*11+G90*10+G91*9+G92*8+G93*7+G94*6+G95*5+G96*4+G97*3+G98*2+G99*1)/12)+B102)*H87,0)</f>
        <v>0</v>
      </c>
      <c r="E102" s="3">
        <f>SUM(F88:F99)</f>
        <v>0</v>
      </c>
      <c r="F102" s="3">
        <f>SUM(G88:G99)</f>
        <v>0</v>
      </c>
      <c r="G102" s="3">
        <f>(A102+C102+E102)</f>
        <v>0</v>
      </c>
      <c r="H102" s="3">
        <f>(B102+D102+F102)</f>
        <v>0</v>
      </c>
    </row>
    <row r="103" spans="1:8" s="20" customFormat="1" ht="14.25" x14ac:dyDescent="0.2">
      <c r="A103" s="10"/>
      <c r="B103" s="11"/>
      <c r="C103" s="12"/>
      <c r="D103" s="11"/>
      <c r="E103" s="13"/>
      <c r="F103" s="13"/>
      <c r="G103" s="85" t="s">
        <v>65</v>
      </c>
      <c r="H103" s="85"/>
    </row>
    <row r="104" spans="1:8" ht="16.5" customHeight="1" x14ac:dyDescent="0.25">
      <c r="A104" s="78" t="s">
        <v>64</v>
      </c>
      <c r="B104" s="79"/>
      <c r="C104" s="79"/>
      <c r="D104" s="79"/>
      <c r="E104" s="80"/>
      <c r="F104" s="5" t="s">
        <v>25</v>
      </c>
      <c r="G104" s="6" t="s">
        <v>19</v>
      </c>
      <c r="H104" s="7">
        <f>VLOOKUP(F104,Data_Sheet!H2:I2001,2,FALSE)</f>
        <v>8.5000000000000006E-2</v>
      </c>
    </row>
    <row r="105" spans="1:8" ht="16.5" customHeight="1" x14ac:dyDescent="0.25">
      <c r="A105" s="16">
        <v>38777</v>
      </c>
      <c r="B105" s="17">
        <f>VLOOKUP(A105,Data_Sheet!A26:C20024,2,FALSE)</f>
        <v>0</v>
      </c>
      <c r="C105" s="18">
        <f>ROUND((VLOOKUP(A105,Data_Sheet!A31:C20097,3,FALSE)*(B105+D105)*0.01),0)</f>
        <v>0</v>
      </c>
      <c r="D105" s="17">
        <f>VLOOKUP(A105,Data_Sheet!A26:D20024,4,FALSE)</f>
        <v>0</v>
      </c>
      <c r="E105" s="18">
        <f>(B105+C105+D105)</f>
        <v>0</v>
      </c>
      <c r="F105" s="18">
        <f>ROUND((0.12*E105),0)+VLOOKUP(A105,Data_Sheet!A26:E20024,5,FALSE)</f>
        <v>0</v>
      </c>
      <c r="G105" s="18">
        <f t="shared" ref="G105:G116" si="13">(F105-H105)</f>
        <v>0</v>
      </c>
      <c r="H105" s="18">
        <v>0</v>
      </c>
    </row>
    <row r="106" spans="1:8" ht="16.5" customHeight="1" x14ac:dyDescent="0.25">
      <c r="A106" s="16">
        <v>38808</v>
      </c>
      <c r="B106" s="17">
        <f>VLOOKUP(A106,Data_Sheet!A15:C20013,2,FALSE)</f>
        <v>0</v>
      </c>
      <c r="C106" s="18">
        <f>ROUND((VLOOKUP(A106,Data_Sheet!A37:C20103,3,FALSE)*(B106+D106)*0.01),0)</f>
        <v>0</v>
      </c>
      <c r="D106" s="17">
        <f>VLOOKUP(A106,Data_Sheet!A15:D20013,4,FALSE)</f>
        <v>0</v>
      </c>
      <c r="E106" s="18">
        <f t="shared" ref="E106:E116" si="14">(B106+C106+D106)</f>
        <v>0</v>
      </c>
      <c r="F106" s="18">
        <f>ROUND((0.12*E106),0)+VLOOKUP(A106,Data_Sheet!A15:E20013,5,FALSE)</f>
        <v>0</v>
      </c>
      <c r="G106" s="18">
        <f t="shared" si="13"/>
        <v>0</v>
      </c>
      <c r="H106" s="18">
        <v>0</v>
      </c>
    </row>
    <row r="107" spans="1:8" ht="16.5" customHeight="1" x14ac:dyDescent="0.25">
      <c r="A107" s="16">
        <v>38838</v>
      </c>
      <c r="B107" s="17">
        <f>VLOOKUP(A107,Data_Sheet!A16:C20014,2,FALSE)</f>
        <v>0</v>
      </c>
      <c r="C107" s="18">
        <f>ROUND((VLOOKUP(A107,Data_Sheet!A38:C20104,3,FALSE)*(B107+D107)*0.01),0)</f>
        <v>0</v>
      </c>
      <c r="D107" s="17">
        <f>VLOOKUP(A107,Data_Sheet!A16:D20014,4,FALSE)</f>
        <v>0</v>
      </c>
      <c r="E107" s="18">
        <f t="shared" si="14"/>
        <v>0</v>
      </c>
      <c r="F107" s="18">
        <f>ROUND((0.12*E107),0)+VLOOKUP(A107,Data_Sheet!A16:E20014,5,FALSE)</f>
        <v>0</v>
      </c>
      <c r="G107" s="18">
        <f t="shared" si="13"/>
        <v>0</v>
      </c>
      <c r="H107" s="18">
        <v>0</v>
      </c>
    </row>
    <row r="108" spans="1:8" ht="16.5" customHeight="1" x14ac:dyDescent="0.25">
      <c r="A108" s="16">
        <v>38869</v>
      </c>
      <c r="B108" s="17">
        <f>VLOOKUP(A108,Data_Sheet!A17:C20015,2,FALSE)</f>
        <v>0</v>
      </c>
      <c r="C108" s="18">
        <f>ROUND((VLOOKUP(A108,Data_Sheet!A39:C20105,3,FALSE)*(B108+D108)*0.01),0)</f>
        <v>0</v>
      </c>
      <c r="D108" s="17">
        <f>VLOOKUP(A108,Data_Sheet!A17:D20015,4,FALSE)</f>
        <v>0</v>
      </c>
      <c r="E108" s="18">
        <f t="shared" si="14"/>
        <v>0</v>
      </c>
      <c r="F108" s="18">
        <f>ROUND((0.12*E108),0)+VLOOKUP(A108,Data_Sheet!A17:E20015,5,FALSE)</f>
        <v>0</v>
      </c>
      <c r="G108" s="18">
        <f t="shared" si="13"/>
        <v>0</v>
      </c>
      <c r="H108" s="18">
        <v>0</v>
      </c>
    </row>
    <row r="109" spans="1:8" ht="16.5" customHeight="1" x14ac:dyDescent="0.25">
      <c r="A109" s="16">
        <v>38899</v>
      </c>
      <c r="B109" s="17">
        <f>VLOOKUP(A109,Data_Sheet!A18:C20016,2,FALSE)</f>
        <v>0</v>
      </c>
      <c r="C109" s="18">
        <f>ROUND((VLOOKUP(A109,Data_Sheet!A40:C20106,3,FALSE)*(B109+D109)*0.01),0)</f>
        <v>0</v>
      </c>
      <c r="D109" s="17">
        <f>VLOOKUP(A109,Data_Sheet!A18:D20016,4,FALSE)</f>
        <v>0</v>
      </c>
      <c r="E109" s="18">
        <f t="shared" si="14"/>
        <v>0</v>
      </c>
      <c r="F109" s="18">
        <f>ROUND((0.12*E109),0)+VLOOKUP(A109,Data_Sheet!A18:E20016,5,FALSE)</f>
        <v>0</v>
      </c>
      <c r="G109" s="18">
        <f t="shared" si="13"/>
        <v>0</v>
      </c>
      <c r="H109" s="18">
        <v>0</v>
      </c>
    </row>
    <row r="110" spans="1:8" ht="16.5" customHeight="1" x14ac:dyDescent="0.25">
      <c r="A110" s="16">
        <v>38930</v>
      </c>
      <c r="B110" s="17">
        <f>VLOOKUP(A110,Data_Sheet!A19:C20017,2,FALSE)</f>
        <v>0</v>
      </c>
      <c r="C110" s="18">
        <f>ROUND((VLOOKUP(A110,Data_Sheet!A41:C20107,3,FALSE)*(B110+D110)*0.01),0)</f>
        <v>0</v>
      </c>
      <c r="D110" s="17">
        <f>VLOOKUP(A110,Data_Sheet!A19:D20017,4,FALSE)</f>
        <v>0</v>
      </c>
      <c r="E110" s="18">
        <f t="shared" si="14"/>
        <v>0</v>
      </c>
      <c r="F110" s="18">
        <f>ROUND((0.12*E110),0)+VLOOKUP(A110,Data_Sheet!A19:E20017,5,FALSE)</f>
        <v>0</v>
      </c>
      <c r="G110" s="18">
        <f t="shared" si="13"/>
        <v>0</v>
      </c>
      <c r="H110" s="18">
        <v>0</v>
      </c>
    </row>
    <row r="111" spans="1:8" ht="16.5" customHeight="1" x14ac:dyDescent="0.25">
      <c r="A111" s="16">
        <v>38961</v>
      </c>
      <c r="B111" s="17">
        <f>VLOOKUP(A111,Data_Sheet!A20:C20018,2,FALSE)</f>
        <v>0</v>
      </c>
      <c r="C111" s="18">
        <f>ROUND((VLOOKUP(A111,Data_Sheet!A42:C20108,3,FALSE)*(B111+D111)*0.01),0)</f>
        <v>0</v>
      </c>
      <c r="D111" s="17">
        <f>VLOOKUP(A111,Data_Sheet!A20:D20018,4,FALSE)</f>
        <v>0</v>
      </c>
      <c r="E111" s="18">
        <f t="shared" si="14"/>
        <v>0</v>
      </c>
      <c r="F111" s="18">
        <f>ROUND((0.12*E111),0)+VLOOKUP(A111,Data_Sheet!A20:E20018,5,FALSE)</f>
        <v>0</v>
      </c>
      <c r="G111" s="18">
        <f t="shared" si="13"/>
        <v>0</v>
      </c>
      <c r="H111" s="18">
        <v>0</v>
      </c>
    </row>
    <row r="112" spans="1:8" ht="16.5" customHeight="1" x14ac:dyDescent="0.25">
      <c r="A112" s="16">
        <v>38991</v>
      </c>
      <c r="B112" s="17">
        <f>VLOOKUP(A112,Data_Sheet!A21:C20019,2,FALSE)</f>
        <v>0</v>
      </c>
      <c r="C112" s="18">
        <f>ROUND((VLOOKUP(A112,Data_Sheet!A43:C20109,3,FALSE)*(B112+D112)*0.01),0)</f>
        <v>0</v>
      </c>
      <c r="D112" s="17">
        <f>VLOOKUP(A112,Data_Sheet!A21:D20019,4,FALSE)</f>
        <v>0</v>
      </c>
      <c r="E112" s="18">
        <f t="shared" si="14"/>
        <v>0</v>
      </c>
      <c r="F112" s="18">
        <f>ROUND((0.12*E112),0)+VLOOKUP(A112,Data_Sheet!A21:E20019,5,FALSE)</f>
        <v>0</v>
      </c>
      <c r="G112" s="18">
        <f t="shared" si="13"/>
        <v>0</v>
      </c>
      <c r="H112" s="18">
        <v>0</v>
      </c>
    </row>
    <row r="113" spans="1:8" ht="16.5" customHeight="1" x14ac:dyDescent="0.25">
      <c r="A113" s="16">
        <v>39022</v>
      </c>
      <c r="B113" s="17">
        <f>VLOOKUP(A113,Data_Sheet!A22:C20020,2,FALSE)</f>
        <v>0</v>
      </c>
      <c r="C113" s="18">
        <f>ROUND((VLOOKUP(A113,Data_Sheet!A44:C20110,3,FALSE)*(B113+D113)*0.01),0)</f>
        <v>0</v>
      </c>
      <c r="D113" s="17">
        <f>VLOOKUP(A113,Data_Sheet!A22:D20020,4,FALSE)</f>
        <v>0</v>
      </c>
      <c r="E113" s="18">
        <f t="shared" si="14"/>
        <v>0</v>
      </c>
      <c r="F113" s="18">
        <f>ROUND((0.12*E113),0)+VLOOKUP(A113,Data_Sheet!A22:E20020,5,FALSE)</f>
        <v>0</v>
      </c>
      <c r="G113" s="18">
        <f t="shared" si="13"/>
        <v>0</v>
      </c>
      <c r="H113" s="18">
        <v>0</v>
      </c>
    </row>
    <row r="114" spans="1:8" ht="16.5" customHeight="1" x14ac:dyDescent="0.25">
      <c r="A114" s="16">
        <v>39052</v>
      </c>
      <c r="B114" s="17">
        <f>VLOOKUP(A114,Data_Sheet!A23:C20021,2,FALSE)</f>
        <v>0</v>
      </c>
      <c r="C114" s="18">
        <f>ROUND((VLOOKUP(A114,Data_Sheet!A45:C20111,3,FALSE)*(B114+D114)*0.01),0)</f>
        <v>0</v>
      </c>
      <c r="D114" s="17">
        <f>VLOOKUP(A114,Data_Sheet!A23:D20021,4,FALSE)</f>
        <v>0</v>
      </c>
      <c r="E114" s="18">
        <f t="shared" si="14"/>
        <v>0</v>
      </c>
      <c r="F114" s="18">
        <f>ROUND((0.12*E114),0)+VLOOKUP(A114,Data_Sheet!A23:E20021,5,FALSE)</f>
        <v>0</v>
      </c>
      <c r="G114" s="18">
        <f t="shared" si="13"/>
        <v>0</v>
      </c>
      <c r="H114" s="18">
        <v>0</v>
      </c>
    </row>
    <row r="115" spans="1:8" ht="16.5" customHeight="1" x14ac:dyDescent="0.25">
      <c r="A115" s="16">
        <v>39083</v>
      </c>
      <c r="B115" s="17">
        <f>VLOOKUP(A115,Data_Sheet!A24:C20022,2,FALSE)</f>
        <v>0</v>
      </c>
      <c r="C115" s="18">
        <f>ROUND((VLOOKUP(A115,Data_Sheet!A46:C20112,3,FALSE)*(B115+D115)*0.01),0)</f>
        <v>0</v>
      </c>
      <c r="D115" s="17">
        <f>VLOOKUP(A115,Data_Sheet!A24:D20022,4,FALSE)</f>
        <v>0</v>
      </c>
      <c r="E115" s="18">
        <f t="shared" si="14"/>
        <v>0</v>
      </c>
      <c r="F115" s="18">
        <f>ROUND((0.12*E115),0)+VLOOKUP(A115,Data_Sheet!A24:E20022,5,FALSE)</f>
        <v>0</v>
      </c>
      <c r="G115" s="18">
        <f t="shared" si="13"/>
        <v>0</v>
      </c>
      <c r="H115" s="18">
        <v>0</v>
      </c>
    </row>
    <row r="116" spans="1:8" ht="16.5" customHeight="1" x14ac:dyDescent="0.25">
      <c r="A116" s="16">
        <v>39114</v>
      </c>
      <c r="B116" s="17">
        <f>VLOOKUP(A116,Data_Sheet!A25:C20023,2,FALSE)</f>
        <v>0</v>
      </c>
      <c r="C116" s="18">
        <f>ROUND((VLOOKUP(A116,Data_Sheet!A47:C20113,3,FALSE)*(B116+D116)*0.01),0)</f>
        <v>0</v>
      </c>
      <c r="D116" s="17">
        <f>VLOOKUP(A116,Data_Sheet!A25:D20023,4,FALSE)</f>
        <v>0</v>
      </c>
      <c r="E116" s="18">
        <f t="shared" si="14"/>
        <v>0</v>
      </c>
      <c r="F116" s="18">
        <f>ROUND((0.12*E116),0)+VLOOKUP(A116,Data_Sheet!A25:E20023,5,FALSE)</f>
        <v>0</v>
      </c>
      <c r="G116" s="18">
        <f t="shared" si="13"/>
        <v>0</v>
      </c>
      <c r="H116" s="18">
        <v>0</v>
      </c>
    </row>
    <row r="117" spans="1:8" ht="16.5" customHeight="1" x14ac:dyDescent="0.25">
      <c r="A117" s="76" t="s">
        <v>1</v>
      </c>
      <c r="B117" s="77"/>
      <c r="C117" s="81" t="s">
        <v>6</v>
      </c>
      <c r="D117" s="82"/>
      <c r="E117" s="83" t="s">
        <v>2</v>
      </c>
      <c r="F117" s="84"/>
      <c r="G117" s="76" t="s">
        <v>3</v>
      </c>
      <c r="H117" s="77"/>
    </row>
    <row r="118" spans="1:8" ht="16.5" customHeight="1" x14ac:dyDescent="0.25">
      <c r="A118" s="1" t="s">
        <v>4</v>
      </c>
      <c r="B118" s="2" t="s">
        <v>5</v>
      </c>
      <c r="C118" s="3" t="s">
        <v>4</v>
      </c>
      <c r="D118" s="4" t="s">
        <v>5</v>
      </c>
      <c r="E118" s="3" t="s">
        <v>4</v>
      </c>
      <c r="F118" s="4" t="s">
        <v>5</v>
      </c>
      <c r="G118" s="3" t="s">
        <v>4</v>
      </c>
      <c r="H118" s="4" t="s">
        <v>5</v>
      </c>
    </row>
    <row r="119" spans="1:8" ht="16.5" customHeight="1" x14ac:dyDescent="0.25">
      <c r="A119" s="2">
        <f>(G102)</f>
        <v>0</v>
      </c>
      <c r="B119" s="2">
        <f>(H102)</f>
        <v>0</v>
      </c>
      <c r="C119" s="3">
        <f>ROUND((((F105*12+F106*11+F107*10+F108*9+F109*8+F110*7+F111*6+F112*5+F113*4+F114*3+F115*2+F116*1)/12)+A119)*H104,0)</f>
        <v>0</v>
      </c>
      <c r="D119" s="3">
        <f>ROUND((((G105*12+G106*11+G107*10+G108*9+G109*8+G110*7+G111*6+G112*5+G113*4+G114*3+G115*2+G116*1)/12)+B119)*H104,0)</f>
        <v>0</v>
      </c>
      <c r="E119" s="3">
        <f>SUM(F105:F116)</f>
        <v>0</v>
      </c>
      <c r="F119" s="3">
        <f>SUM(G105:G116)</f>
        <v>0</v>
      </c>
      <c r="G119" s="3">
        <f>(A119+C119+E119)</f>
        <v>0</v>
      </c>
      <c r="H119" s="3">
        <f>(B119+D119+F119)</f>
        <v>0</v>
      </c>
    </row>
    <row r="120" spans="1:8" s="20" customFormat="1" ht="14.25" x14ac:dyDescent="0.2">
      <c r="A120" s="10"/>
      <c r="B120" s="11"/>
      <c r="C120" s="12"/>
      <c r="D120" s="11"/>
      <c r="E120" s="13"/>
      <c r="F120" s="13"/>
      <c r="G120" s="85" t="s">
        <v>65</v>
      </c>
      <c r="H120" s="85"/>
    </row>
    <row r="121" spans="1:8" ht="16.5" customHeight="1" x14ac:dyDescent="0.25">
      <c r="A121" s="78" t="s">
        <v>64</v>
      </c>
      <c r="B121" s="79"/>
      <c r="C121" s="79"/>
      <c r="D121" s="79"/>
      <c r="E121" s="80"/>
      <c r="F121" s="5" t="s">
        <v>26</v>
      </c>
      <c r="G121" s="6" t="s">
        <v>19</v>
      </c>
      <c r="H121" s="7">
        <f>VLOOKUP(F121,Data_Sheet!H2:I2001,2,FALSE)</f>
        <v>8.5000000000000006E-2</v>
      </c>
    </row>
    <row r="122" spans="1:8" ht="16.5" customHeight="1" x14ac:dyDescent="0.25">
      <c r="A122" s="16">
        <v>39142</v>
      </c>
      <c r="B122" s="17">
        <f>VLOOKUP(A122,Data_Sheet!A26:C20024,2,FALSE)</f>
        <v>0</v>
      </c>
      <c r="C122" s="18">
        <f>ROUND((VLOOKUP(A122,Data_Sheet!A48:C20114,3,FALSE)*(B122+D122)*0.01),0)</f>
        <v>0</v>
      </c>
      <c r="D122" s="17">
        <f>VLOOKUP(A122,Data_Sheet!A26:D20024,4,FALSE)</f>
        <v>0</v>
      </c>
      <c r="E122" s="18">
        <f>(B122+C122+D122)</f>
        <v>0</v>
      </c>
      <c r="F122" s="18">
        <f>ROUND((0.12*E122),0)+VLOOKUP(A122,Data_Sheet!A26:E20024,5,FALSE)</f>
        <v>0</v>
      </c>
      <c r="G122" s="18">
        <f t="shared" ref="G122:G133" si="15">(F122-H122)</f>
        <v>0</v>
      </c>
      <c r="H122" s="18">
        <v>0</v>
      </c>
    </row>
    <row r="123" spans="1:8" ht="16.5" customHeight="1" x14ac:dyDescent="0.25">
      <c r="A123" s="16">
        <v>39173</v>
      </c>
      <c r="B123" s="17">
        <f>VLOOKUP(A123,Data_Sheet!A27:C20025,2,FALSE)</f>
        <v>0</v>
      </c>
      <c r="C123" s="18">
        <f>ROUND((VLOOKUP(A123,Data_Sheet!A49:C20115,3,FALSE)*(B123+D123)*0.01),0)</f>
        <v>0</v>
      </c>
      <c r="D123" s="17">
        <f>VLOOKUP(A123,Data_Sheet!A27:D20025,4,FALSE)</f>
        <v>0</v>
      </c>
      <c r="E123" s="18">
        <f>(B123+C123+D123)</f>
        <v>0</v>
      </c>
      <c r="F123" s="18">
        <f>ROUND((0.12*E123),0)+VLOOKUP(A123,Data_Sheet!A27:E20025,5,FALSE)</f>
        <v>0</v>
      </c>
      <c r="G123" s="18">
        <f t="shared" si="15"/>
        <v>0</v>
      </c>
      <c r="H123" s="18">
        <v>0</v>
      </c>
    </row>
    <row r="124" spans="1:8" ht="16.5" customHeight="1" x14ac:dyDescent="0.25">
      <c r="A124" s="16">
        <v>39203</v>
      </c>
      <c r="B124" s="17">
        <f>VLOOKUP(A124,Data_Sheet!A16:C20014,2,FALSE)</f>
        <v>0</v>
      </c>
      <c r="C124" s="18">
        <f>ROUND((VLOOKUP(A124,Data_Sheet!A4:C20121,3,FALSE)*(B124+D124)*0.01),0)</f>
        <v>0</v>
      </c>
      <c r="D124" s="17">
        <f>VLOOKUP(A124,Data_Sheet!A16:D20014,4,FALSE)</f>
        <v>0</v>
      </c>
      <c r="E124" s="18">
        <f t="shared" ref="E124:E133" si="16">(B124+C124+D124)</f>
        <v>0</v>
      </c>
      <c r="F124" s="18">
        <f>ROUND((0.12*E124),0)+VLOOKUP(A124,Data_Sheet!A16:E20014,5,FALSE)</f>
        <v>0</v>
      </c>
      <c r="G124" s="18">
        <f t="shared" si="15"/>
        <v>0</v>
      </c>
      <c r="H124" s="18">
        <v>0</v>
      </c>
    </row>
    <row r="125" spans="1:8" ht="16.5" customHeight="1" x14ac:dyDescent="0.25">
      <c r="A125" s="16">
        <v>39234</v>
      </c>
      <c r="B125" s="17">
        <f>VLOOKUP(A125,Data_Sheet!A17:C20015,2,FALSE)</f>
        <v>0</v>
      </c>
      <c r="C125" s="18">
        <f>ROUND((VLOOKUP(A125,Data_Sheet!A5:C20122,3,FALSE)*(B125+D125)*0.01),0)</f>
        <v>0</v>
      </c>
      <c r="D125" s="17">
        <f>VLOOKUP(A125,Data_Sheet!A17:D20015,4,FALSE)</f>
        <v>0</v>
      </c>
      <c r="E125" s="18">
        <f t="shared" si="16"/>
        <v>0</v>
      </c>
      <c r="F125" s="18">
        <f>ROUND((0.12*E125),0)+VLOOKUP(A125,Data_Sheet!A17:E20015,5,FALSE)</f>
        <v>0</v>
      </c>
      <c r="G125" s="18">
        <f t="shared" si="15"/>
        <v>0</v>
      </c>
      <c r="H125" s="18">
        <v>0</v>
      </c>
    </row>
    <row r="126" spans="1:8" ht="16.5" customHeight="1" x14ac:dyDescent="0.25">
      <c r="A126" s="16">
        <v>39264</v>
      </c>
      <c r="B126" s="17">
        <f>VLOOKUP(A126,Data_Sheet!A18:C20016,2,FALSE)</f>
        <v>0</v>
      </c>
      <c r="C126" s="18">
        <f>ROUND((VLOOKUP(A126,Data_Sheet!A6:C20123,3,FALSE)*(B126+D126)*0.01),0)</f>
        <v>0</v>
      </c>
      <c r="D126" s="17">
        <f>VLOOKUP(A126,Data_Sheet!A18:D20016,4,FALSE)</f>
        <v>0</v>
      </c>
      <c r="E126" s="18">
        <f t="shared" si="16"/>
        <v>0</v>
      </c>
      <c r="F126" s="18">
        <f>ROUND((0.12*E126),0)+VLOOKUP(A126,Data_Sheet!A18:E20016,5,FALSE)</f>
        <v>0</v>
      </c>
      <c r="G126" s="18">
        <f t="shared" si="15"/>
        <v>0</v>
      </c>
      <c r="H126" s="18">
        <v>0</v>
      </c>
    </row>
    <row r="127" spans="1:8" ht="16.5" customHeight="1" x14ac:dyDescent="0.25">
      <c r="A127" s="16">
        <v>39295</v>
      </c>
      <c r="B127" s="17">
        <f>VLOOKUP(A127,Data_Sheet!A19:C20017,2,FALSE)</f>
        <v>0</v>
      </c>
      <c r="C127" s="18">
        <f>ROUND((VLOOKUP(A127,Data_Sheet!A7:C20124,3,FALSE)*(B127+D127)*0.01),0)</f>
        <v>0</v>
      </c>
      <c r="D127" s="17">
        <f>VLOOKUP(A127,Data_Sheet!A19:D20017,4,FALSE)</f>
        <v>0</v>
      </c>
      <c r="E127" s="18">
        <f t="shared" si="16"/>
        <v>0</v>
      </c>
      <c r="F127" s="18">
        <f>ROUND((0.12*E127),0)+VLOOKUP(A127,Data_Sheet!A19:E20017,5,FALSE)</f>
        <v>0</v>
      </c>
      <c r="G127" s="18">
        <f t="shared" si="15"/>
        <v>0</v>
      </c>
      <c r="H127" s="18">
        <v>0</v>
      </c>
    </row>
    <row r="128" spans="1:8" ht="16.5" customHeight="1" x14ac:dyDescent="0.25">
      <c r="A128" s="16">
        <v>39326</v>
      </c>
      <c r="B128" s="17">
        <f>VLOOKUP(A128,Data_Sheet!A20:C20018,2,FALSE)</f>
        <v>0</v>
      </c>
      <c r="C128" s="18">
        <f>ROUND((VLOOKUP(A128,Data_Sheet!A8:C20125,3,FALSE)*(B128+D128)*0.01),0)</f>
        <v>0</v>
      </c>
      <c r="D128" s="17">
        <f>VLOOKUP(A128,Data_Sheet!A20:D20018,4,FALSE)</f>
        <v>0</v>
      </c>
      <c r="E128" s="18">
        <f t="shared" si="16"/>
        <v>0</v>
      </c>
      <c r="F128" s="18">
        <f>ROUND((0.12*E128),0)+VLOOKUP(A128,Data_Sheet!A20:E20018,5,FALSE)</f>
        <v>0</v>
      </c>
      <c r="G128" s="18">
        <f t="shared" si="15"/>
        <v>0</v>
      </c>
      <c r="H128" s="18">
        <v>0</v>
      </c>
    </row>
    <row r="129" spans="1:8" ht="16.5" customHeight="1" x14ac:dyDescent="0.25">
      <c r="A129" s="16">
        <v>39356</v>
      </c>
      <c r="B129" s="17">
        <f>VLOOKUP(A129,Data_Sheet!A21:C20019,2,FALSE)</f>
        <v>0</v>
      </c>
      <c r="C129" s="18">
        <f>ROUND((VLOOKUP(A129,Data_Sheet!A9:C20126,3,FALSE)*(B129+D129)*0.01),0)</f>
        <v>0</v>
      </c>
      <c r="D129" s="17">
        <f>VLOOKUP(A129,Data_Sheet!A21:D20019,4,FALSE)</f>
        <v>0</v>
      </c>
      <c r="E129" s="18">
        <f t="shared" si="16"/>
        <v>0</v>
      </c>
      <c r="F129" s="18">
        <f>ROUND((0.12*E129),0)+VLOOKUP(A129,Data_Sheet!A21:E20019,5,FALSE)</f>
        <v>0</v>
      </c>
      <c r="G129" s="18">
        <f t="shared" si="15"/>
        <v>0</v>
      </c>
      <c r="H129" s="18">
        <v>0</v>
      </c>
    </row>
    <row r="130" spans="1:8" ht="16.5" customHeight="1" x14ac:dyDescent="0.25">
      <c r="A130" s="16">
        <v>39387</v>
      </c>
      <c r="B130" s="17">
        <f>VLOOKUP(A130,Data_Sheet!A22:C20020,2,FALSE)</f>
        <v>0</v>
      </c>
      <c r="C130" s="18">
        <f>ROUND((VLOOKUP(A130,Data_Sheet!A10:C20127,3,FALSE)*(B130+D130)*0.01),0)</f>
        <v>0</v>
      </c>
      <c r="D130" s="17">
        <f>VLOOKUP(A130,Data_Sheet!A22:D20020,4,FALSE)</f>
        <v>0</v>
      </c>
      <c r="E130" s="18">
        <f t="shared" si="16"/>
        <v>0</v>
      </c>
      <c r="F130" s="18">
        <f>ROUND((0.12*E130),0)+VLOOKUP(A130,Data_Sheet!A22:E20020,5,FALSE)</f>
        <v>0</v>
      </c>
      <c r="G130" s="18">
        <f t="shared" si="15"/>
        <v>0</v>
      </c>
      <c r="H130" s="18">
        <v>0</v>
      </c>
    </row>
    <row r="131" spans="1:8" ht="16.5" customHeight="1" x14ac:dyDescent="0.25">
      <c r="A131" s="16">
        <v>39417</v>
      </c>
      <c r="B131" s="17">
        <f>VLOOKUP(A131,Data_Sheet!A23:C20021,2,FALSE)</f>
        <v>0</v>
      </c>
      <c r="C131" s="18">
        <f>ROUND((VLOOKUP(A131,Data_Sheet!A11:C20128,3,FALSE)*(B131+D131)*0.01),0)</f>
        <v>0</v>
      </c>
      <c r="D131" s="17">
        <f>VLOOKUP(A131,Data_Sheet!A23:D20021,4,FALSE)</f>
        <v>0</v>
      </c>
      <c r="E131" s="18">
        <f t="shared" si="16"/>
        <v>0</v>
      </c>
      <c r="F131" s="18">
        <f>ROUND((0.12*E131),0)+VLOOKUP(A131,Data_Sheet!A23:E20021,5,FALSE)</f>
        <v>0</v>
      </c>
      <c r="G131" s="18">
        <f t="shared" si="15"/>
        <v>0</v>
      </c>
      <c r="H131" s="18">
        <v>0</v>
      </c>
    </row>
    <row r="132" spans="1:8" ht="16.5" customHeight="1" x14ac:dyDescent="0.25">
      <c r="A132" s="16">
        <v>39448</v>
      </c>
      <c r="B132" s="17">
        <f>VLOOKUP(A132,Data_Sheet!A24:C20022,2,FALSE)</f>
        <v>0</v>
      </c>
      <c r="C132" s="18">
        <f>ROUND((VLOOKUP(A132,Data_Sheet!A12:C20129,3,FALSE)*(B132+D132)*0.01),0)</f>
        <v>0</v>
      </c>
      <c r="D132" s="17">
        <f>VLOOKUP(A132,Data_Sheet!A24:D20022,4,FALSE)</f>
        <v>0</v>
      </c>
      <c r="E132" s="18">
        <f t="shared" si="16"/>
        <v>0</v>
      </c>
      <c r="F132" s="18">
        <f>ROUND((0.12*E132),0)+VLOOKUP(A132,Data_Sheet!A24:E20022,5,FALSE)</f>
        <v>0</v>
      </c>
      <c r="G132" s="18">
        <f t="shared" si="15"/>
        <v>0</v>
      </c>
      <c r="H132" s="18">
        <v>0</v>
      </c>
    </row>
    <row r="133" spans="1:8" ht="16.5" customHeight="1" x14ac:dyDescent="0.25">
      <c r="A133" s="16">
        <v>39479</v>
      </c>
      <c r="B133" s="17">
        <f>VLOOKUP(A133,Data_Sheet!A25:C20023,2,FALSE)</f>
        <v>0</v>
      </c>
      <c r="C133" s="18">
        <f>ROUND((VLOOKUP(A133,Data_Sheet!A13:C20130,3,FALSE)*(B133+D133)*0.01),0)</f>
        <v>0</v>
      </c>
      <c r="D133" s="17">
        <f>VLOOKUP(A133,Data_Sheet!A25:D20023,4,FALSE)</f>
        <v>0</v>
      </c>
      <c r="E133" s="18">
        <f t="shared" si="16"/>
        <v>0</v>
      </c>
      <c r="F133" s="18">
        <f>ROUND((0.12*E133),0)+VLOOKUP(A133,Data_Sheet!A25:E20023,5,FALSE)</f>
        <v>0</v>
      </c>
      <c r="G133" s="18">
        <f t="shared" si="15"/>
        <v>0</v>
      </c>
      <c r="H133" s="18">
        <v>0</v>
      </c>
    </row>
    <row r="134" spans="1:8" ht="16.5" customHeight="1" x14ac:dyDescent="0.25">
      <c r="A134" s="76" t="s">
        <v>1</v>
      </c>
      <c r="B134" s="77"/>
      <c r="C134" s="81" t="s">
        <v>6</v>
      </c>
      <c r="D134" s="82"/>
      <c r="E134" s="83" t="s">
        <v>2</v>
      </c>
      <c r="F134" s="84"/>
      <c r="G134" s="76" t="s">
        <v>3</v>
      </c>
      <c r="H134" s="77"/>
    </row>
    <row r="135" spans="1:8" ht="16.5" customHeight="1" x14ac:dyDescent="0.25">
      <c r="A135" s="1" t="s">
        <v>4</v>
      </c>
      <c r="B135" s="2" t="s">
        <v>5</v>
      </c>
      <c r="C135" s="3" t="s">
        <v>4</v>
      </c>
      <c r="D135" s="4" t="s">
        <v>5</v>
      </c>
      <c r="E135" s="3" t="s">
        <v>4</v>
      </c>
      <c r="F135" s="4" t="s">
        <v>5</v>
      </c>
      <c r="G135" s="3" t="s">
        <v>4</v>
      </c>
      <c r="H135" s="4" t="s">
        <v>5</v>
      </c>
    </row>
    <row r="136" spans="1:8" ht="16.5" customHeight="1" x14ac:dyDescent="0.25">
      <c r="A136" s="2">
        <f>(G119)</f>
        <v>0</v>
      </c>
      <c r="B136" s="2">
        <f>(H119)</f>
        <v>0</v>
      </c>
      <c r="C136" s="3">
        <f>ROUND((((F122*12+F123*11+F124*10+F125*9+F126*8+F127*7+F128*6+F129*5+F130*4+F131*3+F132*2+F133*1)/12)+A136)*H121,0)</f>
        <v>0</v>
      </c>
      <c r="D136" s="3">
        <f>ROUND((((G122*12+G123*11+G124*10+G125*9+G126*8+G127*7+G128*6+G129*5+G130*4+G131*3+G132*2+G133*1)/12)+B136)*H121,0)</f>
        <v>0</v>
      </c>
      <c r="E136" s="3">
        <f>SUM(F122:F133)</f>
        <v>0</v>
      </c>
      <c r="F136" s="3">
        <f>SUM(G122:G133)</f>
        <v>0</v>
      </c>
      <c r="G136" s="3">
        <f>(A136+C136+E136)</f>
        <v>0</v>
      </c>
      <c r="H136" s="3">
        <f>(B136+D136+F136)</f>
        <v>0</v>
      </c>
    </row>
    <row r="137" spans="1:8" s="20" customFormat="1" ht="14.25" x14ac:dyDescent="0.2">
      <c r="A137" s="10"/>
      <c r="B137" s="11"/>
      <c r="C137" s="12"/>
      <c r="D137" s="11"/>
      <c r="E137" s="13"/>
      <c r="F137" s="13"/>
      <c r="G137" s="85" t="s">
        <v>65</v>
      </c>
      <c r="H137" s="85"/>
    </row>
    <row r="138" spans="1:8" ht="16.5" customHeight="1" x14ac:dyDescent="0.25">
      <c r="A138" s="78" t="s">
        <v>64</v>
      </c>
      <c r="B138" s="79"/>
      <c r="C138" s="79"/>
      <c r="D138" s="79"/>
      <c r="E138" s="80"/>
      <c r="F138" s="5" t="s">
        <v>27</v>
      </c>
      <c r="G138" s="6" t="s">
        <v>19</v>
      </c>
      <c r="H138" s="7">
        <f>VLOOKUP(F138,Data_Sheet!H2:I2001,2,FALSE)</f>
        <v>8.5000000000000006E-2</v>
      </c>
    </row>
    <row r="139" spans="1:8" ht="16.5" customHeight="1" x14ac:dyDescent="0.25">
      <c r="A139" s="16">
        <v>39508</v>
      </c>
      <c r="B139" s="17">
        <f>VLOOKUP(A139,Data_Sheet!A26:C20024,2,FALSE)</f>
        <v>0</v>
      </c>
      <c r="C139" s="18">
        <f>ROUND((VLOOKUP(A139,Data_Sheet!A14:C20131,3,FALSE)*(B139+D139)*0.01),0)</f>
        <v>0</v>
      </c>
      <c r="D139" s="17">
        <f>VLOOKUP(A139,Data_Sheet!A26:D20024,4,FALSE)</f>
        <v>0</v>
      </c>
      <c r="E139" s="18">
        <f>(B139+C139+D139)</f>
        <v>0</v>
      </c>
      <c r="F139" s="18">
        <f>ROUND((0.12*E139),0)+VLOOKUP(A139,Data_Sheet!A26:E20024,5,FALSE)</f>
        <v>0</v>
      </c>
      <c r="G139" s="18">
        <f t="shared" ref="G139:G150" si="17">(F139-H139)</f>
        <v>0</v>
      </c>
      <c r="H139" s="18">
        <v>0</v>
      </c>
    </row>
    <row r="140" spans="1:8" ht="16.5" customHeight="1" x14ac:dyDescent="0.25">
      <c r="A140" s="16">
        <v>39539</v>
      </c>
      <c r="B140" s="17">
        <f>VLOOKUP(A140,Data_Sheet!A15:C20013,2,FALSE)</f>
        <v>0</v>
      </c>
      <c r="C140" s="18">
        <f>ROUND((VLOOKUP(A140,Data_Sheet!A20:C20137,3,FALSE)*(B140+D140)*0.01),0)</f>
        <v>0</v>
      </c>
      <c r="D140" s="17">
        <f>VLOOKUP(A140,Data_Sheet!A15:D20013,4,FALSE)</f>
        <v>0</v>
      </c>
      <c r="E140" s="18">
        <f t="shared" ref="E140:E150" si="18">(B140+C140+D140)</f>
        <v>0</v>
      </c>
      <c r="F140" s="18">
        <f>ROUND((0.12*E140),0)+VLOOKUP(A140,Data_Sheet!A15:E20013,5,FALSE)</f>
        <v>0</v>
      </c>
      <c r="G140" s="18">
        <f t="shared" si="17"/>
        <v>0</v>
      </c>
      <c r="H140" s="18">
        <v>0</v>
      </c>
    </row>
    <row r="141" spans="1:8" ht="16.5" customHeight="1" x14ac:dyDescent="0.25">
      <c r="A141" s="16">
        <v>39569</v>
      </c>
      <c r="B141" s="17">
        <f>VLOOKUP(A141,Data_Sheet!A16:C20014,2,FALSE)</f>
        <v>0</v>
      </c>
      <c r="C141" s="18">
        <f>ROUND((VLOOKUP(A141,Data_Sheet!A21:C20138,3,FALSE)*(B141+D141)*0.01),0)</f>
        <v>0</v>
      </c>
      <c r="D141" s="17">
        <f>VLOOKUP(A141,Data_Sheet!A16:D20014,4,FALSE)</f>
        <v>0</v>
      </c>
      <c r="E141" s="18">
        <f t="shared" si="18"/>
        <v>0</v>
      </c>
      <c r="F141" s="18">
        <f>ROUND((0.12*E141),0)+VLOOKUP(A141,Data_Sheet!A16:E20014,5,FALSE)</f>
        <v>0</v>
      </c>
      <c r="G141" s="18">
        <f t="shared" si="17"/>
        <v>0</v>
      </c>
      <c r="H141" s="18">
        <v>0</v>
      </c>
    </row>
    <row r="142" spans="1:8" ht="16.5" customHeight="1" x14ac:dyDescent="0.25">
      <c r="A142" s="16">
        <v>39600</v>
      </c>
      <c r="B142" s="17">
        <f>VLOOKUP(A142,Data_Sheet!A17:C20015,2,FALSE)</f>
        <v>0</v>
      </c>
      <c r="C142" s="18">
        <f>ROUND((VLOOKUP(A142,Data_Sheet!A22:C20139,3,FALSE)*(B142+D142)*0.01),0)</f>
        <v>0</v>
      </c>
      <c r="D142" s="17">
        <f>VLOOKUP(A142,Data_Sheet!A17:D20015,4,FALSE)</f>
        <v>0</v>
      </c>
      <c r="E142" s="18">
        <f t="shared" si="18"/>
        <v>0</v>
      </c>
      <c r="F142" s="18">
        <f>ROUND((0.12*E142),0)+VLOOKUP(A142,Data_Sheet!A17:E20015,5,FALSE)</f>
        <v>0</v>
      </c>
      <c r="G142" s="18">
        <f t="shared" si="17"/>
        <v>0</v>
      </c>
      <c r="H142" s="18">
        <v>0</v>
      </c>
    </row>
    <row r="143" spans="1:8" ht="16.5" customHeight="1" x14ac:dyDescent="0.25">
      <c r="A143" s="16">
        <v>39630</v>
      </c>
      <c r="B143" s="17">
        <f>VLOOKUP(A143,Data_Sheet!A18:C20016,2,FALSE)</f>
        <v>0</v>
      </c>
      <c r="C143" s="18">
        <f>ROUND((VLOOKUP(A143,Data_Sheet!A23:C20140,3,FALSE)*(B143+D143)*0.01),0)</f>
        <v>0</v>
      </c>
      <c r="D143" s="17">
        <f>VLOOKUP(A143,Data_Sheet!A18:D20016,4,FALSE)</f>
        <v>0</v>
      </c>
      <c r="E143" s="18">
        <f t="shared" si="18"/>
        <v>0</v>
      </c>
      <c r="F143" s="18">
        <f>ROUND((0.12*E143),0)+VLOOKUP(A143,Data_Sheet!A18:E20016,5,FALSE)</f>
        <v>0</v>
      </c>
      <c r="G143" s="18">
        <f t="shared" si="17"/>
        <v>0</v>
      </c>
      <c r="H143" s="18">
        <v>0</v>
      </c>
    </row>
    <row r="144" spans="1:8" ht="16.5" customHeight="1" x14ac:dyDescent="0.25">
      <c r="A144" s="16">
        <v>39661</v>
      </c>
      <c r="B144" s="17">
        <f>VLOOKUP(A144,Data_Sheet!A19:C20017,2,FALSE)</f>
        <v>0</v>
      </c>
      <c r="C144" s="18">
        <f>ROUND((VLOOKUP(A144,Data_Sheet!A24:C20141,3,FALSE)*(B144+D144)*0.01),0)</f>
        <v>0</v>
      </c>
      <c r="D144" s="17">
        <f>VLOOKUP(A144,Data_Sheet!A19:D20017,4,FALSE)</f>
        <v>0</v>
      </c>
      <c r="E144" s="18">
        <f t="shared" si="18"/>
        <v>0</v>
      </c>
      <c r="F144" s="18">
        <f>ROUND((0.12*E144),0)+VLOOKUP(A144,Data_Sheet!A19:E20017,5,FALSE)</f>
        <v>0</v>
      </c>
      <c r="G144" s="18">
        <f t="shared" si="17"/>
        <v>0</v>
      </c>
      <c r="H144" s="18">
        <v>0</v>
      </c>
    </row>
    <row r="145" spans="1:8" ht="16.5" customHeight="1" x14ac:dyDescent="0.25">
      <c r="A145" s="16">
        <v>39692</v>
      </c>
      <c r="B145" s="17">
        <f>VLOOKUP(A145,Data_Sheet!A20:C20018,2,FALSE)</f>
        <v>0</v>
      </c>
      <c r="C145" s="18">
        <f>ROUND((VLOOKUP(A145,Data_Sheet!A25:C20142,3,FALSE)*(B145+D145)*0.01),0)</f>
        <v>0</v>
      </c>
      <c r="D145" s="17">
        <f>VLOOKUP(A145,Data_Sheet!A20:D20018,4,FALSE)</f>
        <v>0</v>
      </c>
      <c r="E145" s="18">
        <f t="shared" si="18"/>
        <v>0</v>
      </c>
      <c r="F145" s="18">
        <f>ROUND((0.12*E145),0)+VLOOKUP(A145,Data_Sheet!A20:E20018,5,FALSE)</f>
        <v>0</v>
      </c>
      <c r="G145" s="18">
        <f t="shared" si="17"/>
        <v>0</v>
      </c>
      <c r="H145" s="18">
        <v>0</v>
      </c>
    </row>
    <row r="146" spans="1:8" ht="16.5" customHeight="1" x14ac:dyDescent="0.25">
      <c r="A146" s="16">
        <v>39722</v>
      </c>
      <c r="B146" s="17">
        <f>VLOOKUP(A146,Data_Sheet!A21:C20019,2,FALSE)</f>
        <v>0</v>
      </c>
      <c r="C146" s="18">
        <f>ROUND((VLOOKUP(A146,Data_Sheet!A26:C20143,3,FALSE)*(B146+D146)*0.01),0)</f>
        <v>0</v>
      </c>
      <c r="D146" s="17">
        <f>VLOOKUP(A146,Data_Sheet!A21:D20019,4,FALSE)</f>
        <v>0</v>
      </c>
      <c r="E146" s="18">
        <f t="shared" si="18"/>
        <v>0</v>
      </c>
      <c r="F146" s="18">
        <f>ROUND((0.12*E146),0)+VLOOKUP(A146,Data_Sheet!A21:E20019,5,FALSE)</f>
        <v>0</v>
      </c>
      <c r="G146" s="18">
        <f t="shared" si="17"/>
        <v>0</v>
      </c>
      <c r="H146" s="18">
        <v>0</v>
      </c>
    </row>
    <row r="147" spans="1:8" ht="16.5" customHeight="1" x14ac:dyDescent="0.25">
      <c r="A147" s="16">
        <v>39753</v>
      </c>
      <c r="B147" s="17">
        <f>VLOOKUP(A147,Data_Sheet!A22:C20020,2,FALSE)</f>
        <v>0</v>
      </c>
      <c r="C147" s="18">
        <f>ROUND((VLOOKUP(A147,Data_Sheet!A27:C20144,3,FALSE)*(B147+D147)*0.01),0)</f>
        <v>0</v>
      </c>
      <c r="D147" s="17">
        <f>VLOOKUP(A147,Data_Sheet!A22:D20020,4,FALSE)</f>
        <v>0</v>
      </c>
      <c r="E147" s="18">
        <f t="shared" si="18"/>
        <v>0</v>
      </c>
      <c r="F147" s="18">
        <f>ROUND((0.12*E147),0)+VLOOKUP(A147,Data_Sheet!A22:E20020,5,FALSE)</f>
        <v>0</v>
      </c>
      <c r="G147" s="18">
        <f t="shared" si="17"/>
        <v>0</v>
      </c>
      <c r="H147" s="18">
        <v>0</v>
      </c>
    </row>
    <row r="148" spans="1:8" ht="16.5" customHeight="1" x14ac:dyDescent="0.25">
      <c r="A148" s="16">
        <v>39783</v>
      </c>
      <c r="B148" s="17">
        <f>VLOOKUP(A148,Data_Sheet!A23:C20021,2,FALSE)</f>
        <v>0</v>
      </c>
      <c r="C148" s="18">
        <f>ROUND((VLOOKUP(A148,Data_Sheet!A28:C20145,3,FALSE)*(B148+D148)*0.01),0)</f>
        <v>0</v>
      </c>
      <c r="D148" s="17">
        <f>VLOOKUP(A148,Data_Sheet!A23:D20021,4,FALSE)</f>
        <v>0</v>
      </c>
      <c r="E148" s="18">
        <f t="shared" si="18"/>
        <v>0</v>
      </c>
      <c r="F148" s="18">
        <f>ROUND((0.12*E148),0)+VLOOKUP(A148,Data_Sheet!A23:E20021,5,FALSE)</f>
        <v>0</v>
      </c>
      <c r="G148" s="18">
        <f t="shared" si="17"/>
        <v>0</v>
      </c>
      <c r="H148" s="18">
        <v>0</v>
      </c>
    </row>
    <row r="149" spans="1:8" ht="16.5" customHeight="1" x14ac:dyDescent="0.25">
      <c r="A149" s="16">
        <v>39814</v>
      </c>
      <c r="B149" s="17">
        <f>VLOOKUP(A149,Data_Sheet!A24:C20022,2,FALSE)</f>
        <v>0</v>
      </c>
      <c r="C149" s="18">
        <f>ROUND((VLOOKUP(A149,Data_Sheet!A29:C20146,3,FALSE)*(B149+D149)*0.01),0)</f>
        <v>0</v>
      </c>
      <c r="D149" s="17">
        <f>VLOOKUP(A149,Data_Sheet!A24:D20022,4,FALSE)</f>
        <v>0</v>
      </c>
      <c r="E149" s="18">
        <f t="shared" si="18"/>
        <v>0</v>
      </c>
      <c r="F149" s="18">
        <f>ROUND((0.12*E149),0)+VLOOKUP(A149,Data_Sheet!A24:E20022,5,FALSE)</f>
        <v>0</v>
      </c>
      <c r="G149" s="18">
        <f t="shared" si="17"/>
        <v>0</v>
      </c>
      <c r="H149" s="18">
        <v>0</v>
      </c>
    </row>
    <row r="150" spans="1:8" ht="16.5" customHeight="1" x14ac:dyDescent="0.25">
      <c r="A150" s="16">
        <v>39845</v>
      </c>
      <c r="B150" s="17">
        <f>VLOOKUP(A150,Data_Sheet!A25:C20023,2,FALSE)</f>
        <v>0</v>
      </c>
      <c r="C150" s="18">
        <f>ROUND((VLOOKUP(A150,Data_Sheet!A30:C20147,3,FALSE)*(B150+D150)*0.01),0)</f>
        <v>0</v>
      </c>
      <c r="D150" s="17">
        <f>VLOOKUP(A150,Data_Sheet!A25:D20023,4,FALSE)</f>
        <v>0</v>
      </c>
      <c r="E150" s="18">
        <f t="shared" si="18"/>
        <v>0</v>
      </c>
      <c r="F150" s="18">
        <f>ROUND((0.12*E150),0)+VLOOKUP(A150,Data_Sheet!A25:E20023,5,FALSE)</f>
        <v>0</v>
      </c>
      <c r="G150" s="18">
        <f t="shared" si="17"/>
        <v>0</v>
      </c>
      <c r="H150" s="18">
        <v>0</v>
      </c>
    </row>
    <row r="151" spans="1:8" ht="16.5" customHeight="1" x14ac:dyDescent="0.25">
      <c r="A151" s="76" t="s">
        <v>1</v>
      </c>
      <c r="B151" s="77"/>
      <c r="C151" s="81" t="s">
        <v>6</v>
      </c>
      <c r="D151" s="82"/>
      <c r="E151" s="83" t="s">
        <v>2</v>
      </c>
      <c r="F151" s="84"/>
      <c r="G151" s="76" t="s">
        <v>3</v>
      </c>
      <c r="H151" s="77"/>
    </row>
    <row r="152" spans="1:8" ht="16.5" customHeight="1" x14ac:dyDescent="0.25">
      <c r="A152" s="1" t="s">
        <v>4</v>
      </c>
      <c r="B152" s="2" t="s">
        <v>5</v>
      </c>
      <c r="C152" s="3" t="s">
        <v>4</v>
      </c>
      <c r="D152" s="4" t="s">
        <v>5</v>
      </c>
      <c r="E152" s="3" t="s">
        <v>4</v>
      </c>
      <c r="F152" s="4" t="s">
        <v>5</v>
      </c>
      <c r="G152" s="3" t="s">
        <v>4</v>
      </c>
      <c r="H152" s="4" t="s">
        <v>5</v>
      </c>
    </row>
    <row r="153" spans="1:8" ht="16.5" customHeight="1" x14ac:dyDescent="0.25">
      <c r="A153" s="2">
        <f>(G136)</f>
        <v>0</v>
      </c>
      <c r="B153" s="2">
        <f>(H136)</f>
        <v>0</v>
      </c>
      <c r="C153" s="3">
        <f>ROUND((((F139*12+F140*11+F141*10+F142*9+F143*8+F144*7+F145*6+F146*5+F147*4+F148*3+F149*2+F150*1)/12)+A153)*H138,0)</f>
        <v>0</v>
      </c>
      <c r="D153" s="3">
        <f>ROUND((((G139*12+G140*11+G141*10+G142*9+G143*8+G144*7+G145*6+G146*5+G147*4+G148*3+G149*2+G150*1)/12)+B153)*H138,0)</f>
        <v>0</v>
      </c>
      <c r="E153" s="3">
        <f>SUM(F139:F150)</f>
        <v>0</v>
      </c>
      <c r="F153" s="3">
        <f>SUM(G139:G150)</f>
        <v>0</v>
      </c>
      <c r="G153" s="3">
        <f>(A153+C153+E153)</f>
        <v>0</v>
      </c>
      <c r="H153" s="3">
        <f>(B153+D153+F153)</f>
        <v>0</v>
      </c>
    </row>
    <row r="154" spans="1:8" s="20" customFormat="1" ht="14.25" x14ac:dyDescent="0.2">
      <c r="A154" s="10"/>
      <c r="B154" s="11"/>
      <c r="C154" s="12"/>
      <c r="D154" s="11"/>
      <c r="E154" s="13"/>
      <c r="F154" s="13"/>
      <c r="G154" s="85" t="s">
        <v>65</v>
      </c>
      <c r="H154" s="85"/>
    </row>
    <row r="155" spans="1:8" ht="16.5" customHeight="1" x14ac:dyDescent="0.25">
      <c r="A155" s="78" t="s">
        <v>64</v>
      </c>
      <c r="B155" s="79"/>
      <c r="C155" s="79"/>
      <c r="D155" s="79"/>
      <c r="E155" s="80"/>
      <c r="F155" s="5" t="s">
        <v>28</v>
      </c>
      <c r="G155" s="6" t="s">
        <v>19</v>
      </c>
      <c r="H155" s="7">
        <f>VLOOKUP(F155,Data_Sheet!H2:I2001,2,FALSE)</f>
        <v>8.5000000000000006E-2</v>
      </c>
    </row>
    <row r="156" spans="1:8" ht="16.5" customHeight="1" x14ac:dyDescent="0.25">
      <c r="A156" s="16">
        <v>39873</v>
      </c>
      <c r="B156" s="17">
        <f>VLOOKUP(A156,Data_Sheet!A26:C20024,2,FALSE)</f>
        <v>0</v>
      </c>
      <c r="C156" s="18">
        <f>ROUND((VLOOKUP(A156,Data_Sheet!A31:C20148,3,FALSE)*(B156+D156)*0.01),0)</f>
        <v>0</v>
      </c>
      <c r="D156" s="17">
        <f>VLOOKUP(A156,Data_Sheet!A26:D20024,4,FALSE)</f>
        <v>0</v>
      </c>
      <c r="E156" s="18">
        <f>(B156+C156+D156)</f>
        <v>0</v>
      </c>
      <c r="F156" s="18">
        <f>ROUND((0.12*E156),0)+VLOOKUP(A156,Data_Sheet!A26:E20024,5,FALSE)</f>
        <v>0</v>
      </c>
      <c r="G156" s="18">
        <f t="shared" ref="G156:G167" si="19">(F156-H156)</f>
        <v>0</v>
      </c>
      <c r="H156" s="18">
        <v>0</v>
      </c>
    </row>
    <row r="157" spans="1:8" ht="16.5" customHeight="1" x14ac:dyDescent="0.25">
      <c r="A157" s="16">
        <v>39904</v>
      </c>
      <c r="B157" s="17">
        <f>VLOOKUP(A157,Data_Sheet!A15:C20013,2,FALSE)</f>
        <v>0</v>
      </c>
      <c r="C157" s="18">
        <f>ROUND((VLOOKUP(A157,Data_Sheet!A3:C20154,3,FALSE)*(B157+D157)*0.01),0)</f>
        <v>0</v>
      </c>
      <c r="D157" s="17">
        <f>VLOOKUP(A157,Data_Sheet!A15:D20013,4,FALSE)</f>
        <v>0</v>
      </c>
      <c r="E157" s="18">
        <f t="shared" ref="E157:E167" si="20">(B157+C157+D157)</f>
        <v>0</v>
      </c>
      <c r="F157" s="18">
        <f>ROUND((0.12*E157),0)+VLOOKUP(A157,Data_Sheet!A15:E20013,5,FALSE)</f>
        <v>0</v>
      </c>
      <c r="G157" s="18">
        <f t="shared" si="19"/>
        <v>0</v>
      </c>
      <c r="H157" s="18">
        <v>0</v>
      </c>
    </row>
    <row r="158" spans="1:8" ht="16.5" customHeight="1" x14ac:dyDescent="0.25">
      <c r="A158" s="16">
        <v>39934</v>
      </c>
      <c r="B158" s="17">
        <f>VLOOKUP(A158,Data_Sheet!A16:C20014,2,FALSE)</f>
        <v>0</v>
      </c>
      <c r="C158" s="18">
        <f>ROUND((VLOOKUP(A158,Data_Sheet!A4:C20155,3,FALSE)*(B158+D158)*0.01),0)</f>
        <v>0</v>
      </c>
      <c r="D158" s="17">
        <f>VLOOKUP(A158,Data_Sheet!A16:D20014,4,FALSE)</f>
        <v>0</v>
      </c>
      <c r="E158" s="18">
        <f t="shared" si="20"/>
        <v>0</v>
      </c>
      <c r="F158" s="18">
        <f>ROUND((0.12*E158),0)+VLOOKUP(A158,Data_Sheet!A16:E20014,5,FALSE)</f>
        <v>0</v>
      </c>
      <c r="G158" s="18">
        <f t="shared" si="19"/>
        <v>0</v>
      </c>
      <c r="H158" s="18">
        <v>0</v>
      </c>
    </row>
    <row r="159" spans="1:8" ht="16.5" customHeight="1" x14ac:dyDescent="0.25">
      <c r="A159" s="16">
        <v>39965</v>
      </c>
      <c r="B159" s="17">
        <f>VLOOKUP(A159,Data_Sheet!A17:C20015,2,FALSE)</f>
        <v>0</v>
      </c>
      <c r="C159" s="18">
        <f>ROUND((VLOOKUP(A159,Data_Sheet!A5:C20156,3,FALSE)*(B159+D159)*0.01),0)</f>
        <v>0</v>
      </c>
      <c r="D159" s="17">
        <f>VLOOKUP(A159,Data_Sheet!A17:D20015,4,FALSE)</f>
        <v>0</v>
      </c>
      <c r="E159" s="18">
        <f t="shared" si="20"/>
        <v>0</v>
      </c>
      <c r="F159" s="18">
        <f>ROUND((0.12*E159),0)+VLOOKUP(A159,Data_Sheet!A17:E20015,5,FALSE)</f>
        <v>0</v>
      </c>
      <c r="G159" s="18">
        <f t="shared" si="19"/>
        <v>0</v>
      </c>
      <c r="H159" s="18">
        <v>0</v>
      </c>
    </row>
    <row r="160" spans="1:8" ht="16.5" customHeight="1" x14ac:dyDescent="0.25">
      <c r="A160" s="16">
        <v>39995</v>
      </c>
      <c r="B160" s="17">
        <f>VLOOKUP(A160,Data_Sheet!A18:C20016,2,FALSE)</f>
        <v>0</v>
      </c>
      <c r="C160" s="18">
        <f>ROUND((VLOOKUP(A160,Data_Sheet!A6:C20157,3,FALSE)*(B160+D160)*0.01),0)</f>
        <v>0</v>
      </c>
      <c r="D160" s="17">
        <f>VLOOKUP(A160,Data_Sheet!A18:D20016,4,FALSE)</f>
        <v>0</v>
      </c>
      <c r="E160" s="18">
        <f t="shared" si="20"/>
        <v>0</v>
      </c>
      <c r="F160" s="18">
        <f>ROUND((0.12*E160),0)+VLOOKUP(A160,Data_Sheet!A18:E20016,5,FALSE)</f>
        <v>0</v>
      </c>
      <c r="G160" s="18">
        <f t="shared" si="19"/>
        <v>0</v>
      </c>
      <c r="H160" s="18">
        <v>0</v>
      </c>
    </row>
    <row r="161" spans="1:8" ht="16.5" customHeight="1" x14ac:dyDescent="0.25">
      <c r="A161" s="16">
        <v>40026</v>
      </c>
      <c r="B161" s="17">
        <f>VLOOKUP(A161,Data_Sheet!A19:C20017,2,FALSE)</f>
        <v>0</v>
      </c>
      <c r="C161" s="18">
        <f>ROUND((VLOOKUP(A161,Data_Sheet!A7:C20158,3,FALSE)*(B161+D161)*0.01),0)</f>
        <v>0</v>
      </c>
      <c r="D161" s="17">
        <f>VLOOKUP(A161,Data_Sheet!A19:D20017,4,FALSE)</f>
        <v>0</v>
      </c>
      <c r="E161" s="18">
        <f t="shared" si="20"/>
        <v>0</v>
      </c>
      <c r="F161" s="18">
        <f>ROUND((0.12*E161),0)+VLOOKUP(A161,Data_Sheet!A19:E20017,5,FALSE)</f>
        <v>0</v>
      </c>
      <c r="G161" s="18">
        <f t="shared" si="19"/>
        <v>0</v>
      </c>
      <c r="H161" s="18">
        <v>0</v>
      </c>
    </row>
    <row r="162" spans="1:8" ht="16.5" customHeight="1" x14ac:dyDescent="0.25">
      <c r="A162" s="16">
        <v>40057</v>
      </c>
      <c r="B162" s="17">
        <f>VLOOKUP(A162,Data_Sheet!A20:C20018,2,FALSE)</f>
        <v>0</v>
      </c>
      <c r="C162" s="18">
        <f>ROUND((VLOOKUP(A162,Data_Sheet!A8:C20159,3,FALSE)*(B162+D162)*0.01),0)</f>
        <v>0</v>
      </c>
      <c r="D162" s="17">
        <f>VLOOKUP(A162,Data_Sheet!A20:D20018,4,FALSE)</f>
        <v>0</v>
      </c>
      <c r="E162" s="18">
        <f t="shared" si="20"/>
        <v>0</v>
      </c>
      <c r="F162" s="18">
        <f>ROUND((0.12*E162),0)+VLOOKUP(A162,Data_Sheet!A20:E20018,5,FALSE)</f>
        <v>0</v>
      </c>
      <c r="G162" s="18">
        <f t="shared" si="19"/>
        <v>0</v>
      </c>
      <c r="H162" s="18">
        <v>0</v>
      </c>
    </row>
    <row r="163" spans="1:8" ht="16.5" customHeight="1" x14ac:dyDescent="0.25">
      <c r="A163" s="16">
        <v>40087</v>
      </c>
      <c r="B163" s="17">
        <f>VLOOKUP(A163,Data_Sheet!A21:C20019,2,FALSE)</f>
        <v>0</v>
      </c>
      <c r="C163" s="18">
        <f>ROUND((VLOOKUP(A163,Data_Sheet!A9:C20160,3,FALSE)*(B163+D163)*0.01),0)</f>
        <v>0</v>
      </c>
      <c r="D163" s="17">
        <f>VLOOKUP(A163,Data_Sheet!A21:D20019,4,FALSE)</f>
        <v>0</v>
      </c>
      <c r="E163" s="18">
        <f t="shared" si="20"/>
        <v>0</v>
      </c>
      <c r="F163" s="18">
        <f>ROUND((0.12*E163),0)+VLOOKUP(A163,Data_Sheet!A21:E20019,5,FALSE)</f>
        <v>0</v>
      </c>
      <c r="G163" s="18">
        <f t="shared" si="19"/>
        <v>0</v>
      </c>
      <c r="H163" s="18">
        <v>0</v>
      </c>
    </row>
    <row r="164" spans="1:8" ht="16.5" customHeight="1" x14ac:dyDescent="0.25">
      <c r="A164" s="16">
        <v>40118</v>
      </c>
      <c r="B164" s="17">
        <f>VLOOKUP(A164,Data_Sheet!A22:C20020,2,FALSE)</f>
        <v>0</v>
      </c>
      <c r="C164" s="18">
        <f>ROUND((VLOOKUP(A164,Data_Sheet!A10:C20161,3,FALSE)*(B164+D164)*0.01),0)</f>
        <v>0</v>
      </c>
      <c r="D164" s="17">
        <f>VLOOKUP(A164,Data_Sheet!A22:D20020,4,FALSE)</f>
        <v>0</v>
      </c>
      <c r="E164" s="18">
        <f t="shared" si="20"/>
        <v>0</v>
      </c>
      <c r="F164" s="18">
        <f>ROUND((0.12*E164),0)+VLOOKUP(A164,Data_Sheet!A22:E20020,5,FALSE)</f>
        <v>0</v>
      </c>
      <c r="G164" s="18">
        <f t="shared" si="19"/>
        <v>0</v>
      </c>
      <c r="H164" s="18">
        <v>0</v>
      </c>
    </row>
    <row r="165" spans="1:8" ht="16.5" customHeight="1" x14ac:dyDescent="0.25">
      <c r="A165" s="16">
        <v>40148</v>
      </c>
      <c r="B165" s="17">
        <f>VLOOKUP(A165,Data_Sheet!A23:C20021,2,FALSE)</f>
        <v>0</v>
      </c>
      <c r="C165" s="18">
        <f>ROUND((VLOOKUP(A165,Data_Sheet!A11:C20162,3,FALSE)*(B165+D165)*0.01),0)</f>
        <v>0</v>
      </c>
      <c r="D165" s="17">
        <f>VLOOKUP(A165,Data_Sheet!A23:D20021,4,FALSE)</f>
        <v>0</v>
      </c>
      <c r="E165" s="18">
        <f t="shared" si="20"/>
        <v>0</v>
      </c>
      <c r="F165" s="18">
        <f>ROUND((0.12*E165),0)+VLOOKUP(A165,Data_Sheet!A23:E20021,5,FALSE)</f>
        <v>0</v>
      </c>
      <c r="G165" s="18">
        <f t="shared" si="19"/>
        <v>0</v>
      </c>
      <c r="H165" s="18">
        <v>0</v>
      </c>
    </row>
    <row r="166" spans="1:8" ht="16.5" customHeight="1" x14ac:dyDescent="0.25">
      <c r="A166" s="16">
        <v>40179</v>
      </c>
      <c r="B166" s="17">
        <f>VLOOKUP(A166,Data_Sheet!A24:C20022,2,FALSE)</f>
        <v>0</v>
      </c>
      <c r="C166" s="18">
        <f>ROUND((VLOOKUP(A166,Data_Sheet!A12:C20163,3,FALSE)*(B166+D166)*0.01),0)</f>
        <v>0</v>
      </c>
      <c r="D166" s="17">
        <f>VLOOKUP(A166,Data_Sheet!A24:D20022,4,FALSE)</f>
        <v>0</v>
      </c>
      <c r="E166" s="18">
        <f t="shared" si="20"/>
        <v>0</v>
      </c>
      <c r="F166" s="18">
        <f>ROUND((0.12*E166),0)+VLOOKUP(A166,Data_Sheet!A24:E20022,5,FALSE)</f>
        <v>0</v>
      </c>
      <c r="G166" s="18">
        <f t="shared" si="19"/>
        <v>0</v>
      </c>
      <c r="H166" s="18">
        <v>0</v>
      </c>
    </row>
    <row r="167" spans="1:8" ht="16.5" customHeight="1" x14ac:dyDescent="0.25">
      <c r="A167" s="16">
        <v>40210</v>
      </c>
      <c r="B167" s="17">
        <f>VLOOKUP(A167,Data_Sheet!A25:C20023,2,FALSE)</f>
        <v>0</v>
      </c>
      <c r="C167" s="18">
        <f>ROUND((VLOOKUP(A167,Data_Sheet!A13:C20164,3,FALSE)*(B167+D167)*0.01),0)</f>
        <v>0</v>
      </c>
      <c r="D167" s="17">
        <f>VLOOKUP(A167,Data_Sheet!A25:D20023,4,FALSE)</f>
        <v>0</v>
      </c>
      <c r="E167" s="18">
        <f t="shared" si="20"/>
        <v>0</v>
      </c>
      <c r="F167" s="18">
        <f>ROUND((0.12*E167),0)+VLOOKUP(A167,Data_Sheet!A25:E20023,5,FALSE)</f>
        <v>0</v>
      </c>
      <c r="G167" s="18">
        <f t="shared" si="19"/>
        <v>0</v>
      </c>
      <c r="H167" s="18">
        <v>0</v>
      </c>
    </row>
    <row r="168" spans="1:8" ht="16.5" customHeight="1" x14ac:dyDescent="0.25">
      <c r="A168" s="76" t="s">
        <v>1</v>
      </c>
      <c r="B168" s="77"/>
      <c r="C168" s="81" t="s">
        <v>6</v>
      </c>
      <c r="D168" s="82"/>
      <c r="E168" s="83" t="s">
        <v>2</v>
      </c>
      <c r="F168" s="84"/>
      <c r="G168" s="76" t="s">
        <v>3</v>
      </c>
      <c r="H168" s="77"/>
    </row>
    <row r="169" spans="1:8" ht="16.5" customHeight="1" x14ac:dyDescent="0.25">
      <c r="A169" s="1" t="s">
        <v>4</v>
      </c>
      <c r="B169" s="2" t="s">
        <v>5</v>
      </c>
      <c r="C169" s="3" t="s">
        <v>4</v>
      </c>
      <c r="D169" s="4" t="s">
        <v>5</v>
      </c>
      <c r="E169" s="3" t="s">
        <v>4</v>
      </c>
      <c r="F169" s="4" t="s">
        <v>5</v>
      </c>
      <c r="G169" s="3" t="s">
        <v>4</v>
      </c>
      <c r="H169" s="4" t="s">
        <v>5</v>
      </c>
    </row>
    <row r="170" spans="1:8" ht="16.5" customHeight="1" x14ac:dyDescent="0.25">
      <c r="A170" s="2">
        <f>(G153)</f>
        <v>0</v>
      </c>
      <c r="B170" s="2">
        <f>(H153)</f>
        <v>0</v>
      </c>
      <c r="C170" s="3">
        <f>ROUND((((F156*12+F157*11+F158*10+F159*9+F160*8+F161*7+F162*6+F163*5+F164*4+F165*3+F166*2+F167*1)/12)+A170)*H155,0)</f>
        <v>0</v>
      </c>
      <c r="D170" s="3">
        <f>ROUND((((G156*12+G157*11+G158*10+G159*9+G160*8+G161*7+G162*6+G163*5+G164*4+G165*3+G166*2+G167*1)/12)+B170)*H155,0)</f>
        <v>0</v>
      </c>
      <c r="E170" s="3">
        <f>SUM(F156:F167)</f>
        <v>0</v>
      </c>
      <c r="F170" s="3">
        <f>SUM(G156:G167)</f>
        <v>0</v>
      </c>
      <c r="G170" s="3">
        <f>(A170+C170+E170)</f>
        <v>0</v>
      </c>
      <c r="H170" s="3">
        <f>(B170+D170+F170)</f>
        <v>0</v>
      </c>
    </row>
    <row r="171" spans="1:8" s="20" customFormat="1" ht="14.25" x14ac:dyDescent="0.2">
      <c r="A171" s="10"/>
      <c r="B171" s="11"/>
      <c r="C171" s="12"/>
      <c r="D171" s="11"/>
      <c r="E171" s="13"/>
      <c r="F171" s="13"/>
      <c r="G171" s="85" t="s">
        <v>65</v>
      </c>
      <c r="H171" s="85"/>
    </row>
    <row r="172" spans="1:8" ht="16.5" customHeight="1" x14ac:dyDescent="0.25">
      <c r="A172" s="78" t="s">
        <v>64</v>
      </c>
      <c r="B172" s="79"/>
      <c r="C172" s="79"/>
      <c r="D172" s="79"/>
      <c r="E172" s="80"/>
      <c r="F172" s="5" t="s">
        <v>29</v>
      </c>
      <c r="G172" s="6" t="s">
        <v>19</v>
      </c>
      <c r="H172" s="7">
        <f>VLOOKUP(F172,Data_Sheet!H2:I2001,2,FALSE)</f>
        <v>9.5000000000000001E-2</v>
      </c>
    </row>
    <row r="173" spans="1:8" ht="16.5" customHeight="1" x14ac:dyDescent="0.25">
      <c r="A173" s="16">
        <v>40238</v>
      </c>
      <c r="B173" s="17">
        <f>VLOOKUP(A173,Data_Sheet!A26:C20024,2,FALSE)</f>
        <v>0</v>
      </c>
      <c r="C173" s="18">
        <f>ROUND((VLOOKUP(A173,Data_Sheet!A14:C20165,3,FALSE)*(B173+D173)*0.01),0)</f>
        <v>0</v>
      </c>
      <c r="D173" s="17">
        <f>VLOOKUP(A173,Data_Sheet!A26:D20024,4,FALSE)</f>
        <v>0</v>
      </c>
      <c r="E173" s="18">
        <f>(B173+C173+D173)</f>
        <v>0</v>
      </c>
      <c r="F173" s="18">
        <f>ROUND((0.12*E173),0)+VLOOKUP(A173,Data_Sheet!A26:E20024,5,FALSE)</f>
        <v>0</v>
      </c>
      <c r="G173" s="18">
        <f t="shared" ref="G173:G184" si="21">(F173-H173)</f>
        <v>0</v>
      </c>
      <c r="H173" s="18">
        <v>0</v>
      </c>
    </row>
    <row r="174" spans="1:8" ht="16.5" customHeight="1" x14ac:dyDescent="0.25">
      <c r="A174" s="16">
        <v>40269</v>
      </c>
      <c r="B174" s="17">
        <f>VLOOKUP(A174,Data_Sheet!A15:C20013,2,FALSE)</f>
        <v>0</v>
      </c>
      <c r="C174" s="18">
        <f>ROUND((VLOOKUP(A174,Data_Sheet!A3:C20171,3,FALSE)*(B174+D174)*0.01),0)</f>
        <v>0</v>
      </c>
      <c r="D174" s="17">
        <f>VLOOKUP(A174,Data_Sheet!A15:D20013,4,FALSE)</f>
        <v>0</v>
      </c>
      <c r="E174" s="18">
        <f t="shared" ref="E174:E184" si="22">(B174+C174+D174)</f>
        <v>0</v>
      </c>
      <c r="F174" s="18">
        <f>ROUND((0.12*E174),0)+VLOOKUP(A174,Data_Sheet!A15:E20013,5,FALSE)</f>
        <v>0</v>
      </c>
      <c r="G174" s="18">
        <f t="shared" si="21"/>
        <v>0</v>
      </c>
      <c r="H174" s="18">
        <v>0</v>
      </c>
    </row>
    <row r="175" spans="1:8" ht="16.5" customHeight="1" x14ac:dyDescent="0.25">
      <c r="A175" s="16">
        <v>40299</v>
      </c>
      <c r="B175" s="17">
        <f>VLOOKUP(A175,Data_Sheet!A16:C20014,2,FALSE)</f>
        <v>0</v>
      </c>
      <c r="C175" s="18">
        <f>ROUND((VLOOKUP(A175,Data_Sheet!A4:C20172,3,FALSE)*(B175+D175)*0.01),0)</f>
        <v>0</v>
      </c>
      <c r="D175" s="17">
        <f>VLOOKUP(A175,Data_Sheet!A16:D20014,4,FALSE)</f>
        <v>0</v>
      </c>
      <c r="E175" s="18">
        <f t="shared" si="22"/>
        <v>0</v>
      </c>
      <c r="F175" s="18">
        <f>ROUND((0.12*E175),0)+VLOOKUP(A175,Data_Sheet!A16:E20014,5,FALSE)</f>
        <v>0</v>
      </c>
      <c r="G175" s="18">
        <f t="shared" si="21"/>
        <v>0</v>
      </c>
      <c r="H175" s="18">
        <v>0</v>
      </c>
    </row>
    <row r="176" spans="1:8" ht="16.5" customHeight="1" x14ac:dyDescent="0.25">
      <c r="A176" s="16">
        <v>40330</v>
      </c>
      <c r="B176" s="17">
        <f>VLOOKUP(A176,Data_Sheet!A17:C20015,2,FALSE)</f>
        <v>0</v>
      </c>
      <c r="C176" s="18">
        <f>ROUND((VLOOKUP(A176,Data_Sheet!A5:C20173,3,FALSE)*(B176+D176)*0.01),0)</f>
        <v>0</v>
      </c>
      <c r="D176" s="17">
        <f>VLOOKUP(A176,Data_Sheet!A17:D20015,4,FALSE)</f>
        <v>0</v>
      </c>
      <c r="E176" s="18">
        <f t="shared" si="22"/>
        <v>0</v>
      </c>
      <c r="F176" s="18">
        <f>ROUND((0.12*E176),0)+VLOOKUP(A176,Data_Sheet!A17:E20015,5,FALSE)</f>
        <v>0</v>
      </c>
      <c r="G176" s="18">
        <f t="shared" si="21"/>
        <v>0</v>
      </c>
      <c r="H176" s="18">
        <v>0</v>
      </c>
    </row>
    <row r="177" spans="1:8" ht="16.5" customHeight="1" x14ac:dyDescent="0.25">
      <c r="A177" s="16">
        <v>40360</v>
      </c>
      <c r="B177" s="17">
        <f>VLOOKUP(A177,Data_Sheet!A18:C20016,2,FALSE)</f>
        <v>0</v>
      </c>
      <c r="C177" s="18">
        <f>ROUND((VLOOKUP(A177,Data_Sheet!A6:C20174,3,FALSE)*(B177+D177)*0.01),0)</f>
        <v>0</v>
      </c>
      <c r="D177" s="17">
        <f>VLOOKUP(A177,Data_Sheet!A18:D20016,4,FALSE)</f>
        <v>0</v>
      </c>
      <c r="E177" s="18">
        <f t="shared" si="22"/>
        <v>0</v>
      </c>
      <c r="F177" s="18">
        <f>ROUND((0.12*E177),0)+VLOOKUP(A177,Data_Sheet!A18:E20016,5,FALSE)</f>
        <v>0</v>
      </c>
      <c r="G177" s="18">
        <f t="shared" si="21"/>
        <v>0</v>
      </c>
      <c r="H177" s="18">
        <v>0</v>
      </c>
    </row>
    <row r="178" spans="1:8" ht="16.5" customHeight="1" x14ac:dyDescent="0.25">
      <c r="A178" s="16">
        <v>40391</v>
      </c>
      <c r="B178" s="17">
        <f>VLOOKUP(A178,Data_Sheet!A19:C20017,2,FALSE)</f>
        <v>0</v>
      </c>
      <c r="C178" s="18">
        <f>ROUND((VLOOKUP(A178,Data_Sheet!A7:C20175,3,FALSE)*(B178+D178)*0.01),0)</f>
        <v>0</v>
      </c>
      <c r="D178" s="17">
        <f>VLOOKUP(A178,Data_Sheet!A19:D20017,4,FALSE)</f>
        <v>0</v>
      </c>
      <c r="E178" s="18">
        <f t="shared" si="22"/>
        <v>0</v>
      </c>
      <c r="F178" s="18">
        <f>ROUND((0.12*E178),0)+VLOOKUP(A178,Data_Sheet!A19:E20017,5,FALSE)</f>
        <v>0</v>
      </c>
      <c r="G178" s="18">
        <f t="shared" si="21"/>
        <v>0</v>
      </c>
      <c r="H178" s="18">
        <v>0</v>
      </c>
    </row>
    <row r="179" spans="1:8" ht="16.5" customHeight="1" x14ac:dyDescent="0.25">
      <c r="A179" s="16">
        <v>40422</v>
      </c>
      <c r="B179" s="17">
        <f>VLOOKUP(A179,Data_Sheet!A20:C20018,2,FALSE)</f>
        <v>0</v>
      </c>
      <c r="C179" s="18">
        <f>ROUND((VLOOKUP(A179,Data_Sheet!A8:C20176,3,FALSE)*(B179+D179)*0.01),0)</f>
        <v>0</v>
      </c>
      <c r="D179" s="17">
        <f>VLOOKUP(A179,Data_Sheet!A20:D20018,4,FALSE)</f>
        <v>0</v>
      </c>
      <c r="E179" s="18">
        <f t="shared" si="22"/>
        <v>0</v>
      </c>
      <c r="F179" s="18">
        <f>ROUND((0.12*E179),0)+VLOOKUP(A179,Data_Sheet!A20:E20018,5,FALSE)</f>
        <v>0</v>
      </c>
      <c r="G179" s="18">
        <f t="shared" si="21"/>
        <v>0</v>
      </c>
      <c r="H179" s="18">
        <v>0</v>
      </c>
    </row>
    <row r="180" spans="1:8" ht="16.5" customHeight="1" x14ac:dyDescent="0.25">
      <c r="A180" s="16">
        <v>40452</v>
      </c>
      <c r="B180" s="17">
        <f>VLOOKUP(A180,Data_Sheet!A21:C20019,2,FALSE)</f>
        <v>0</v>
      </c>
      <c r="C180" s="18">
        <f>ROUND((VLOOKUP(A180,Data_Sheet!A9:C20177,3,FALSE)*(B180+D180)*0.01),0)</f>
        <v>0</v>
      </c>
      <c r="D180" s="17">
        <f>VLOOKUP(A180,Data_Sheet!A21:D20019,4,FALSE)</f>
        <v>0</v>
      </c>
      <c r="E180" s="18">
        <f t="shared" si="22"/>
        <v>0</v>
      </c>
      <c r="F180" s="18">
        <f>ROUND((0.12*E180),0)+VLOOKUP(A180,Data_Sheet!A21:E20019,5,FALSE)</f>
        <v>0</v>
      </c>
      <c r="G180" s="18">
        <f t="shared" si="21"/>
        <v>0</v>
      </c>
      <c r="H180" s="18">
        <v>0</v>
      </c>
    </row>
    <row r="181" spans="1:8" ht="16.5" customHeight="1" x14ac:dyDescent="0.25">
      <c r="A181" s="16">
        <v>40483</v>
      </c>
      <c r="B181" s="17">
        <f>VLOOKUP(A181,Data_Sheet!A22:C20020,2,FALSE)</f>
        <v>0</v>
      </c>
      <c r="C181" s="18">
        <f>ROUND((VLOOKUP(A181,Data_Sheet!A10:C20178,3,FALSE)*(B181+D181)*0.01),0)</f>
        <v>0</v>
      </c>
      <c r="D181" s="17">
        <f>VLOOKUP(A181,Data_Sheet!A22:D20020,4,FALSE)</f>
        <v>0</v>
      </c>
      <c r="E181" s="18">
        <f t="shared" si="22"/>
        <v>0</v>
      </c>
      <c r="F181" s="18">
        <f>ROUND((0.12*E181),0)+VLOOKUP(A181,Data_Sheet!A22:E20020,5,FALSE)</f>
        <v>0</v>
      </c>
      <c r="G181" s="18">
        <f t="shared" si="21"/>
        <v>0</v>
      </c>
      <c r="H181" s="18">
        <v>0</v>
      </c>
    </row>
    <row r="182" spans="1:8" ht="16.5" customHeight="1" x14ac:dyDescent="0.25">
      <c r="A182" s="16">
        <v>40513</v>
      </c>
      <c r="B182" s="17">
        <f>VLOOKUP(A182,Data_Sheet!A23:C20021,2,FALSE)</f>
        <v>0</v>
      </c>
      <c r="C182" s="18">
        <f>ROUND((VLOOKUP(A182,Data_Sheet!A11:C20179,3,FALSE)*(B182+D182)*0.01),0)</f>
        <v>0</v>
      </c>
      <c r="D182" s="17">
        <f>VLOOKUP(A182,Data_Sheet!A23:D20021,4,FALSE)</f>
        <v>0</v>
      </c>
      <c r="E182" s="18">
        <f t="shared" si="22"/>
        <v>0</v>
      </c>
      <c r="F182" s="18">
        <f>ROUND((0.12*E182),0)+VLOOKUP(A182,Data_Sheet!A23:E20021,5,FALSE)</f>
        <v>0</v>
      </c>
      <c r="G182" s="18">
        <f t="shared" si="21"/>
        <v>0</v>
      </c>
      <c r="H182" s="18">
        <v>0</v>
      </c>
    </row>
    <row r="183" spans="1:8" ht="16.5" customHeight="1" x14ac:dyDescent="0.25">
      <c r="A183" s="16">
        <v>40544</v>
      </c>
      <c r="B183" s="17">
        <f>VLOOKUP(A183,Data_Sheet!A24:C20022,2,FALSE)</f>
        <v>0</v>
      </c>
      <c r="C183" s="18">
        <f>ROUND((VLOOKUP(A183,Data_Sheet!A12:C20180,3,FALSE)*(B183+D183)*0.01),0)</f>
        <v>0</v>
      </c>
      <c r="D183" s="17">
        <f>VLOOKUP(A183,Data_Sheet!A24:D20022,4,FALSE)</f>
        <v>0</v>
      </c>
      <c r="E183" s="18">
        <f t="shared" si="22"/>
        <v>0</v>
      </c>
      <c r="F183" s="18">
        <f>ROUND((0.12*E183),0)+VLOOKUP(A183,Data_Sheet!A24:E20022,5,FALSE)</f>
        <v>0</v>
      </c>
      <c r="G183" s="18">
        <f t="shared" si="21"/>
        <v>0</v>
      </c>
      <c r="H183" s="18">
        <v>0</v>
      </c>
    </row>
    <row r="184" spans="1:8" ht="16.5" customHeight="1" x14ac:dyDescent="0.25">
      <c r="A184" s="16">
        <v>40575</v>
      </c>
      <c r="B184" s="17">
        <f>VLOOKUP(A184,Data_Sheet!A25:C20023,2,FALSE)</f>
        <v>0</v>
      </c>
      <c r="C184" s="18">
        <f>ROUND((VLOOKUP(A184,Data_Sheet!A13:C20181,3,FALSE)*(B184+D184)*0.01),0)</f>
        <v>0</v>
      </c>
      <c r="D184" s="17">
        <f>VLOOKUP(A184,Data_Sheet!A25:D20023,4,FALSE)</f>
        <v>0</v>
      </c>
      <c r="E184" s="18">
        <f t="shared" si="22"/>
        <v>0</v>
      </c>
      <c r="F184" s="18">
        <f>ROUND((0.12*E184),0)+VLOOKUP(A184,Data_Sheet!A25:E20023,5,FALSE)</f>
        <v>0</v>
      </c>
      <c r="G184" s="18">
        <f t="shared" si="21"/>
        <v>0</v>
      </c>
      <c r="H184" s="18">
        <v>0</v>
      </c>
    </row>
    <row r="185" spans="1:8" ht="16.5" customHeight="1" x14ac:dyDescent="0.25">
      <c r="A185" s="76" t="s">
        <v>1</v>
      </c>
      <c r="B185" s="77"/>
      <c r="C185" s="81" t="s">
        <v>6</v>
      </c>
      <c r="D185" s="82"/>
      <c r="E185" s="83" t="s">
        <v>2</v>
      </c>
      <c r="F185" s="84"/>
      <c r="G185" s="76" t="s">
        <v>3</v>
      </c>
      <c r="H185" s="77"/>
    </row>
    <row r="186" spans="1:8" ht="16.5" customHeight="1" x14ac:dyDescent="0.25">
      <c r="A186" s="1" t="s">
        <v>4</v>
      </c>
      <c r="B186" s="2" t="s">
        <v>5</v>
      </c>
      <c r="C186" s="3" t="s">
        <v>4</v>
      </c>
      <c r="D186" s="4" t="s">
        <v>5</v>
      </c>
      <c r="E186" s="3" t="s">
        <v>4</v>
      </c>
      <c r="F186" s="4" t="s">
        <v>5</v>
      </c>
      <c r="G186" s="3" t="s">
        <v>4</v>
      </c>
      <c r="H186" s="4" t="s">
        <v>5</v>
      </c>
    </row>
    <row r="187" spans="1:8" ht="16.5" customHeight="1" x14ac:dyDescent="0.25">
      <c r="A187" s="2">
        <f>(G170)</f>
        <v>0</v>
      </c>
      <c r="B187" s="2">
        <f>(H170)</f>
        <v>0</v>
      </c>
      <c r="C187" s="3">
        <f>ROUND((((F173*12+F174*11+F175*10+F176*9+F177*8+F178*7+F179*6+F180*5+F181*4+F182*3+F183*2+F184*1)/12)+A187)*H172,0)</f>
        <v>0</v>
      </c>
      <c r="D187" s="3">
        <f>ROUND((((G173*12+G174*11+G175*10+G176*9+G177*8+G178*7+G179*6+G180*5+G181*4+G182*3+G183*2+G184*1)/12)+B187)*H172,0)</f>
        <v>0</v>
      </c>
      <c r="E187" s="3">
        <f>SUM(F173:F184)</f>
        <v>0</v>
      </c>
      <c r="F187" s="3">
        <f>SUM(G173:G184)</f>
        <v>0</v>
      </c>
      <c r="G187" s="3">
        <f>(A187+C187+E187)</f>
        <v>0</v>
      </c>
      <c r="H187" s="3">
        <f>(B187+D187+F187)</f>
        <v>0</v>
      </c>
    </row>
    <row r="188" spans="1:8" s="20" customFormat="1" ht="14.25" x14ac:dyDescent="0.2">
      <c r="A188" s="10"/>
      <c r="B188" s="11"/>
      <c r="C188" s="12"/>
      <c r="D188" s="11"/>
      <c r="E188" s="13"/>
      <c r="F188" s="13"/>
      <c r="G188" s="85" t="s">
        <v>65</v>
      </c>
      <c r="H188" s="85"/>
    </row>
    <row r="189" spans="1:8" ht="16.5" customHeight="1" x14ac:dyDescent="0.25">
      <c r="A189" s="78" t="s">
        <v>64</v>
      </c>
      <c r="B189" s="79"/>
      <c r="C189" s="79"/>
      <c r="D189" s="79"/>
      <c r="E189" s="80"/>
      <c r="F189" s="5" t="s">
        <v>30</v>
      </c>
      <c r="G189" s="6" t="s">
        <v>19</v>
      </c>
      <c r="H189" s="7">
        <f>VLOOKUP(F189,Data_Sheet!H2:I2001,2,FALSE)</f>
        <v>8.2500000000000004E-2</v>
      </c>
    </row>
    <row r="190" spans="1:8" ht="16.5" customHeight="1" x14ac:dyDescent="0.25">
      <c r="A190" s="16">
        <v>40603</v>
      </c>
      <c r="B190" s="17">
        <f>VLOOKUP(A190,Data_Sheet!A26:C20024,2,FALSE)</f>
        <v>0</v>
      </c>
      <c r="C190" s="18">
        <f>ROUND((VLOOKUP(A190,Data_Sheet!A14:C20182,3,FALSE)*(B190+D190)*0.01),0)</f>
        <v>0</v>
      </c>
      <c r="D190" s="17">
        <f>VLOOKUP(A190,Data_Sheet!A26:D20024,4,FALSE)</f>
        <v>0</v>
      </c>
      <c r="E190" s="18">
        <f>(B190+C190+D190)</f>
        <v>0</v>
      </c>
      <c r="F190" s="18">
        <f>ROUND((0.12*E190),0)+VLOOKUP(A190,Data_Sheet!A26:E20024,5,FALSE)</f>
        <v>0</v>
      </c>
      <c r="G190" s="18">
        <f t="shared" ref="G190:G201" si="23">(F190-H190)</f>
        <v>0</v>
      </c>
      <c r="H190" s="18">
        <v>0</v>
      </c>
    </row>
    <row r="191" spans="1:8" ht="16.5" customHeight="1" x14ac:dyDescent="0.25">
      <c r="A191" s="16">
        <v>40634</v>
      </c>
      <c r="B191" s="17">
        <f>VLOOKUP(A191,Data_Sheet!A15:C20013,2,FALSE)</f>
        <v>0</v>
      </c>
      <c r="C191" s="18">
        <f>ROUND((VLOOKUP(A191,Data_Sheet!A3:C20188,3,FALSE)*(B191+D191)*0.01),0)</f>
        <v>0</v>
      </c>
      <c r="D191" s="17">
        <f>VLOOKUP(A191,Data_Sheet!A15:D20013,4,FALSE)</f>
        <v>0</v>
      </c>
      <c r="E191" s="18">
        <f t="shared" ref="E191:E201" si="24">(B191+C191+D191)</f>
        <v>0</v>
      </c>
      <c r="F191" s="18">
        <f>ROUND((0.12*E191),0)+VLOOKUP(A191,Data_Sheet!A15:E20013,5,FALSE)</f>
        <v>0</v>
      </c>
      <c r="G191" s="18">
        <f t="shared" si="23"/>
        <v>0</v>
      </c>
      <c r="H191" s="18">
        <v>0</v>
      </c>
    </row>
    <row r="192" spans="1:8" ht="16.5" customHeight="1" x14ac:dyDescent="0.25">
      <c r="A192" s="16">
        <v>40664</v>
      </c>
      <c r="B192" s="17">
        <f>VLOOKUP(A192,Data_Sheet!A16:C20014,2,FALSE)</f>
        <v>0</v>
      </c>
      <c r="C192" s="18">
        <f>ROUND((VLOOKUP(A192,Data_Sheet!A4:C20189,3,FALSE)*(B192+D192)*0.01),0)</f>
        <v>0</v>
      </c>
      <c r="D192" s="17">
        <f>VLOOKUP(A192,Data_Sheet!A16:D20014,4,FALSE)</f>
        <v>0</v>
      </c>
      <c r="E192" s="18">
        <f t="shared" si="24"/>
        <v>0</v>
      </c>
      <c r="F192" s="18">
        <f>ROUND((0.12*E192),0)+VLOOKUP(A192,Data_Sheet!A16:E20014,5,FALSE)</f>
        <v>0</v>
      </c>
      <c r="G192" s="18">
        <f t="shared" si="23"/>
        <v>0</v>
      </c>
      <c r="H192" s="18">
        <v>0</v>
      </c>
    </row>
    <row r="193" spans="1:8" ht="16.5" customHeight="1" x14ac:dyDescent="0.25">
      <c r="A193" s="16">
        <v>40695</v>
      </c>
      <c r="B193" s="17">
        <f>VLOOKUP(A193,Data_Sheet!A17:C20015,2,FALSE)</f>
        <v>0</v>
      </c>
      <c r="C193" s="18">
        <f>ROUND((VLOOKUP(A193,Data_Sheet!A5:C20190,3,FALSE)*(B193+D193)*0.01),0)</f>
        <v>0</v>
      </c>
      <c r="D193" s="17">
        <f>VLOOKUP(A193,Data_Sheet!A17:D20015,4,FALSE)</f>
        <v>0</v>
      </c>
      <c r="E193" s="18">
        <f t="shared" si="24"/>
        <v>0</v>
      </c>
      <c r="F193" s="18">
        <f>ROUND((0.12*E193),0)+VLOOKUP(A193,Data_Sheet!A17:E20015,5,FALSE)</f>
        <v>0</v>
      </c>
      <c r="G193" s="18">
        <f t="shared" si="23"/>
        <v>0</v>
      </c>
      <c r="H193" s="18">
        <v>0</v>
      </c>
    </row>
    <row r="194" spans="1:8" ht="16.5" customHeight="1" x14ac:dyDescent="0.25">
      <c r="A194" s="16">
        <v>40725</v>
      </c>
      <c r="B194" s="17">
        <f>VLOOKUP(A194,Data_Sheet!A18:C20016,2,FALSE)</f>
        <v>0</v>
      </c>
      <c r="C194" s="18">
        <f>ROUND((VLOOKUP(A194,Data_Sheet!A6:C20191,3,FALSE)*(B194+D194)*0.01),0)</f>
        <v>0</v>
      </c>
      <c r="D194" s="17">
        <f>VLOOKUP(A194,Data_Sheet!A18:D20016,4,FALSE)</f>
        <v>0</v>
      </c>
      <c r="E194" s="18">
        <f t="shared" si="24"/>
        <v>0</v>
      </c>
      <c r="F194" s="18">
        <f>ROUND((0.12*E194),0)+VLOOKUP(A194,Data_Sheet!A18:E20016,5,FALSE)</f>
        <v>0</v>
      </c>
      <c r="G194" s="18">
        <f t="shared" si="23"/>
        <v>0</v>
      </c>
      <c r="H194" s="18">
        <v>0</v>
      </c>
    </row>
    <row r="195" spans="1:8" ht="16.5" customHeight="1" x14ac:dyDescent="0.25">
      <c r="A195" s="16">
        <v>40756</v>
      </c>
      <c r="B195" s="17">
        <f>VLOOKUP(A195,Data_Sheet!A19:C20017,2,FALSE)</f>
        <v>0</v>
      </c>
      <c r="C195" s="18">
        <f>ROUND((VLOOKUP(A195,Data_Sheet!A7:C20192,3,FALSE)*(B195+D195)*0.01),0)</f>
        <v>0</v>
      </c>
      <c r="D195" s="17">
        <f>VLOOKUP(A195,Data_Sheet!A19:D20017,4,FALSE)</f>
        <v>0</v>
      </c>
      <c r="E195" s="18">
        <f t="shared" si="24"/>
        <v>0</v>
      </c>
      <c r="F195" s="18">
        <f>ROUND((0.12*E195),0)+VLOOKUP(A195,Data_Sheet!A19:E20017,5,FALSE)</f>
        <v>0</v>
      </c>
      <c r="G195" s="18">
        <f t="shared" si="23"/>
        <v>0</v>
      </c>
      <c r="H195" s="18">
        <v>0</v>
      </c>
    </row>
    <row r="196" spans="1:8" ht="16.5" customHeight="1" x14ac:dyDescent="0.25">
      <c r="A196" s="16">
        <v>40787</v>
      </c>
      <c r="B196" s="17">
        <f>VLOOKUP(A196,Data_Sheet!A20:C20018,2,FALSE)</f>
        <v>0</v>
      </c>
      <c r="C196" s="18">
        <f>ROUND((VLOOKUP(A196,Data_Sheet!A8:C20193,3,FALSE)*(B196+D196)*0.01),0)</f>
        <v>0</v>
      </c>
      <c r="D196" s="17">
        <f>VLOOKUP(A196,Data_Sheet!A20:D20018,4,FALSE)</f>
        <v>0</v>
      </c>
      <c r="E196" s="18">
        <f t="shared" si="24"/>
        <v>0</v>
      </c>
      <c r="F196" s="18">
        <f>ROUND((0.12*E196),0)+VLOOKUP(A196,Data_Sheet!A20:E20018,5,FALSE)</f>
        <v>0</v>
      </c>
      <c r="G196" s="18">
        <f t="shared" si="23"/>
        <v>0</v>
      </c>
      <c r="H196" s="18">
        <v>0</v>
      </c>
    </row>
    <row r="197" spans="1:8" ht="16.5" customHeight="1" x14ac:dyDescent="0.25">
      <c r="A197" s="16">
        <v>40817</v>
      </c>
      <c r="B197" s="17">
        <f>VLOOKUP(A197,Data_Sheet!A21:C20019,2,FALSE)</f>
        <v>0</v>
      </c>
      <c r="C197" s="18">
        <f>ROUND((VLOOKUP(A197,Data_Sheet!A9:C20194,3,FALSE)*(B197+D197)*0.01),0)</f>
        <v>0</v>
      </c>
      <c r="D197" s="17">
        <f>VLOOKUP(A197,Data_Sheet!A21:D20019,4,FALSE)</f>
        <v>0</v>
      </c>
      <c r="E197" s="18">
        <f t="shared" si="24"/>
        <v>0</v>
      </c>
      <c r="F197" s="18">
        <f>ROUND((0.12*E197),0)+VLOOKUP(A197,Data_Sheet!A21:E20019,5,FALSE)</f>
        <v>0</v>
      </c>
      <c r="G197" s="18">
        <f t="shared" si="23"/>
        <v>0</v>
      </c>
      <c r="H197" s="18">
        <v>0</v>
      </c>
    </row>
    <row r="198" spans="1:8" ht="16.5" customHeight="1" x14ac:dyDescent="0.25">
      <c r="A198" s="16">
        <v>40848</v>
      </c>
      <c r="B198" s="17">
        <f>VLOOKUP(A198,Data_Sheet!A22:C20020,2,FALSE)</f>
        <v>0</v>
      </c>
      <c r="C198" s="18">
        <f>ROUND((VLOOKUP(A198,Data_Sheet!A10:C20195,3,FALSE)*(B198+D198)*0.01),0)</f>
        <v>0</v>
      </c>
      <c r="D198" s="17">
        <f>VLOOKUP(A198,Data_Sheet!A22:D20020,4,FALSE)</f>
        <v>0</v>
      </c>
      <c r="E198" s="18">
        <f t="shared" si="24"/>
        <v>0</v>
      </c>
      <c r="F198" s="18">
        <f>ROUND((0.12*E198),0)+VLOOKUP(A198,Data_Sheet!A22:E20020,5,FALSE)</f>
        <v>0</v>
      </c>
      <c r="G198" s="18">
        <f t="shared" si="23"/>
        <v>0</v>
      </c>
      <c r="H198" s="18">
        <v>0</v>
      </c>
    </row>
    <row r="199" spans="1:8" ht="16.5" customHeight="1" x14ac:dyDescent="0.25">
      <c r="A199" s="16">
        <v>40878</v>
      </c>
      <c r="B199" s="17">
        <f>VLOOKUP(A199,Data_Sheet!A23:C20021,2,FALSE)</f>
        <v>0</v>
      </c>
      <c r="C199" s="18">
        <f>ROUND((VLOOKUP(A199,Data_Sheet!A11:C20196,3,FALSE)*(B199+D199)*0.01),0)</f>
        <v>0</v>
      </c>
      <c r="D199" s="17">
        <f>VLOOKUP(A199,Data_Sheet!A23:D20021,4,FALSE)</f>
        <v>0</v>
      </c>
      <c r="E199" s="18">
        <f t="shared" si="24"/>
        <v>0</v>
      </c>
      <c r="F199" s="18">
        <f>ROUND((0.12*E199),0)+VLOOKUP(A199,Data_Sheet!A23:E20021,5,FALSE)</f>
        <v>0</v>
      </c>
      <c r="G199" s="18">
        <f t="shared" si="23"/>
        <v>0</v>
      </c>
      <c r="H199" s="18">
        <v>0</v>
      </c>
    </row>
    <row r="200" spans="1:8" ht="16.5" customHeight="1" x14ac:dyDescent="0.25">
      <c r="A200" s="16">
        <v>40909</v>
      </c>
      <c r="B200" s="17">
        <f>VLOOKUP(A200,Data_Sheet!A24:C20022,2,FALSE)</f>
        <v>0</v>
      </c>
      <c r="C200" s="18">
        <f>ROUND((VLOOKUP(A200,Data_Sheet!A12:C20197,3,FALSE)*(B200+D200)*0.01),0)</f>
        <v>0</v>
      </c>
      <c r="D200" s="17">
        <f>VLOOKUP(A200,Data_Sheet!A24:D20022,4,FALSE)</f>
        <v>0</v>
      </c>
      <c r="E200" s="18">
        <f t="shared" si="24"/>
        <v>0</v>
      </c>
      <c r="F200" s="18">
        <f>ROUND((0.12*E200),0)+VLOOKUP(A200,Data_Sheet!A24:E20022,5,FALSE)</f>
        <v>0</v>
      </c>
      <c r="G200" s="18">
        <f t="shared" si="23"/>
        <v>0</v>
      </c>
      <c r="H200" s="18">
        <v>0</v>
      </c>
    </row>
    <row r="201" spans="1:8" ht="16.5" customHeight="1" x14ac:dyDescent="0.25">
      <c r="A201" s="16">
        <v>40940</v>
      </c>
      <c r="B201" s="17">
        <f>VLOOKUP(A201,Data_Sheet!A25:C20023,2,FALSE)</f>
        <v>0</v>
      </c>
      <c r="C201" s="18">
        <f>ROUND((VLOOKUP(A201,Data_Sheet!A13:C20198,3,FALSE)*(B201+D201)*0.01),0)</f>
        <v>0</v>
      </c>
      <c r="D201" s="17">
        <f>VLOOKUP(A201,Data_Sheet!A25:D20023,4,FALSE)</f>
        <v>0</v>
      </c>
      <c r="E201" s="18">
        <f t="shared" si="24"/>
        <v>0</v>
      </c>
      <c r="F201" s="18">
        <f>ROUND((0.12*E201),0)+VLOOKUP(A201,Data_Sheet!A25:E20023,5,FALSE)</f>
        <v>0</v>
      </c>
      <c r="G201" s="18">
        <f t="shared" si="23"/>
        <v>0</v>
      </c>
      <c r="H201" s="18">
        <v>0</v>
      </c>
    </row>
    <row r="202" spans="1:8" ht="16.5" customHeight="1" x14ac:dyDescent="0.25">
      <c r="A202" s="76" t="s">
        <v>1</v>
      </c>
      <c r="B202" s="77"/>
      <c r="C202" s="81" t="s">
        <v>6</v>
      </c>
      <c r="D202" s="82"/>
      <c r="E202" s="83" t="s">
        <v>2</v>
      </c>
      <c r="F202" s="84"/>
      <c r="G202" s="76" t="s">
        <v>3</v>
      </c>
      <c r="H202" s="77"/>
    </row>
    <row r="203" spans="1:8" ht="16.5" customHeight="1" x14ac:dyDescent="0.25">
      <c r="A203" s="1" t="s">
        <v>4</v>
      </c>
      <c r="B203" s="2" t="s">
        <v>5</v>
      </c>
      <c r="C203" s="3" t="s">
        <v>4</v>
      </c>
      <c r="D203" s="4" t="s">
        <v>5</v>
      </c>
      <c r="E203" s="3" t="s">
        <v>4</v>
      </c>
      <c r="F203" s="4" t="s">
        <v>5</v>
      </c>
      <c r="G203" s="3" t="s">
        <v>4</v>
      </c>
      <c r="H203" s="4" t="s">
        <v>5</v>
      </c>
    </row>
    <row r="204" spans="1:8" ht="16.5" customHeight="1" x14ac:dyDescent="0.25">
      <c r="A204" s="2">
        <f>(G187)</f>
        <v>0</v>
      </c>
      <c r="B204" s="2">
        <f>(H187)</f>
        <v>0</v>
      </c>
      <c r="C204" s="3">
        <f>ROUND((((F190*12+F191*11+F192*10+F193*9+F194*8+F195*7+F196*6+F197*5+F198*4+F199*3+F200*2+F201*1)/12)+A204)*H189,0)</f>
        <v>0</v>
      </c>
      <c r="D204" s="3">
        <f>ROUND((((G190*12+G191*11+G192*10+G193*9+G194*8+G195*7+G196*6+G197*5+G198*4+G199*3+G200*2+G201*1)/12)+B204)*H189,0)</f>
        <v>0</v>
      </c>
      <c r="E204" s="3">
        <f>SUM(F190:F201)</f>
        <v>0</v>
      </c>
      <c r="F204" s="3">
        <f>SUM(G190:G201)</f>
        <v>0</v>
      </c>
      <c r="G204" s="3">
        <f>(A204+C204+E204)</f>
        <v>0</v>
      </c>
      <c r="H204" s="3">
        <f>(B204+D204+F204)</f>
        <v>0</v>
      </c>
    </row>
    <row r="205" spans="1:8" s="20" customFormat="1" ht="14.25" x14ac:dyDescent="0.2">
      <c r="A205" s="10"/>
      <c r="B205" s="11"/>
      <c r="C205" s="12"/>
      <c r="D205" s="11"/>
      <c r="E205" s="13"/>
      <c r="F205" s="13"/>
      <c r="G205" s="85" t="s">
        <v>65</v>
      </c>
      <c r="H205" s="85"/>
    </row>
    <row r="206" spans="1:8" ht="16.5" customHeight="1" x14ac:dyDescent="0.25">
      <c r="A206" s="78" t="s">
        <v>64</v>
      </c>
      <c r="B206" s="79"/>
      <c r="C206" s="79"/>
      <c r="D206" s="79"/>
      <c r="E206" s="80"/>
      <c r="F206" s="5" t="s">
        <v>31</v>
      </c>
      <c r="G206" s="6" t="s">
        <v>19</v>
      </c>
      <c r="H206" s="7">
        <f>VLOOKUP(F206,Data_Sheet!H2:I2001,2,FALSE)</f>
        <v>8.5000000000000006E-2</v>
      </c>
    </row>
    <row r="207" spans="1:8" ht="16.5" customHeight="1" x14ac:dyDescent="0.25">
      <c r="A207" s="16">
        <v>40969</v>
      </c>
      <c r="B207" s="17">
        <f>VLOOKUP(A207,Data_Sheet!A26:C20024,2,FALSE)</f>
        <v>0</v>
      </c>
      <c r="C207" s="18">
        <f>ROUND((VLOOKUP(A207,Data_Sheet!A14:C20199,3,FALSE)*(B207+D207)*0.01),0)</f>
        <v>0</v>
      </c>
      <c r="D207" s="17">
        <f>VLOOKUP(A207,Data_Sheet!A26:D20024,4,FALSE)</f>
        <v>0</v>
      </c>
      <c r="E207" s="18">
        <f>(B207+C207+D207)</f>
        <v>0</v>
      </c>
      <c r="F207" s="18">
        <f>ROUND((0.12*E207),0)+VLOOKUP(A207,Data_Sheet!A26:E20024,5,FALSE)</f>
        <v>0</v>
      </c>
      <c r="G207" s="18">
        <f t="shared" ref="G207:G218" si="25">(F207-H207)</f>
        <v>0</v>
      </c>
      <c r="H207" s="18">
        <v>0</v>
      </c>
    </row>
    <row r="208" spans="1:8" ht="16.5" customHeight="1" x14ac:dyDescent="0.25">
      <c r="A208" s="16">
        <v>41000</v>
      </c>
      <c r="B208" s="17">
        <f>VLOOKUP(A208,Data_Sheet!A15:C20013,2,FALSE)</f>
        <v>0</v>
      </c>
      <c r="C208" s="18">
        <f>ROUND((VLOOKUP(A208,Data_Sheet!A3:C20205,3,FALSE)*(B208+D208)*0.01),0)</f>
        <v>0</v>
      </c>
      <c r="D208" s="17">
        <f>VLOOKUP(A208,Data_Sheet!A15:D20013,4,FALSE)</f>
        <v>0</v>
      </c>
      <c r="E208" s="18">
        <f t="shared" ref="E208:E218" si="26">(B208+C208+D208)</f>
        <v>0</v>
      </c>
      <c r="F208" s="18">
        <f>ROUND((0.12*E208),0)+VLOOKUP(A208,Data_Sheet!A15:E20013,5,FALSE)</f>
        <v>0</v>
      </c>
      <c r="G208" s="18">
        <f t="shared" si="25"/>
        <v>0</v>
      </c>
      <c r="H208" s="18">
        <v>0</v>
      </c>
    </row>
    <row r="209" spans="1:8" ht="16.5" customHeight="1" x14ac:dyDescent="0.25">
      <c r="A209" s="16">
        <v>41030</v>
      </c>
      <c r="B209" s="17">
        <f>VLOOKUP(A209,Data_Sheet!A16:C20014,2,FALSE)</f>
        <v>0</v>
      </c>
      <c r="C209" s="18">
        <f>ROUND((VLOOKUP(A209,Data_Sheet!A4:C20206,3,FALSE)*(B209+D209)*0.01),0)</f>
        <v>0</v>
      </c>
      <c r="D209" s="17">
        <f>VLOOKUP(A209,Data_Sheet!A16:D20014,4,FALSE)</f>
        <v>0</v>
      </c>
      <c r="E209" s="18">
        <f t="shared" si="26"/>
        <v>0</v>
      </c>
      <c r="F209" s="18">
        <f>ROUND((0.12*E209),0)+VLOOKUP(A209,Data_Sheet!A16:E20014,5,FALSE)</f>
        <v>0</v>
      </c>
      <c r="G209" s="18">
        <f t="shared" si="25"/>
        <v>0</v>
      </c>
      <c r="H209" s="18">
        <v>0</v>
      </c>
    </row>
    <row r="210" spans="1:8" ht="16.5" customHeight="1" x14ac:dyDescent="0.25">
      <c r="A210" s="16">
        <v>41061</v>
      </c>
      <c r="B210" s="17">
        <f>VLOOKUP(A210,Data_Sheet!A17:C20015,2,FALSE)</f>
        <v>0</v>
      </c>
      <c r="C210" s="18">
        <f>ROUND((VLOOKUP(A210,Data_Sheet!A5:C20207,3,FALSE)*(B210+D210)*0.01),0)</f>
        <v>0</v>
      </c>
      <c r="D210" s="17">
        <f>VLOOKUP(A210,Data_Sheet!A17:D20015,4,FALSE)</f>
        <v>0</v>
      </c>
      <c r="E210" s="18">
        <f t="shared" si="26"/>
        <v>0</v>
      </c>
      <c r="F210" s="18">
        <f>ROUND((0.12*E210),0)+VLOOKUP(A210,Data_Sheet!A17:E20015,5,FALSE)</f>
        <v>0</v>
      </c>
      <c r="G210" s="18">
        <f t="shared" si="25"/>
        <v>0</v>
      </c>
      <c r="H210" s="18">
        <v>0</v>
      </c>
    </row>
    <row r="211" spans="1:8" ht="16.5" customHeight="1" x14ac:dyDescent="0.25">
      <c r="A211" s="16">
        <v>41091</v>
      </c>
      <c r="B211" s="17">
        <f>VLOOKUP(A211,Data_Sheet!A18:C20016,2,FALSE)</f>
        <v>0</v>
      </c>
      <c r="C211" s="18">
        <f>ROUND((VLOOKUP(A211,Data_Sheet!A6:C20208,3,FALSE)*(B211+D211)*0.01),0)</f>
        <v>0</v>
      </c>
      <c r="D211" s="17">
        <f>VLOOKUP(A211,Data_Sheet!A18:D20016,4,FALSE)</f>
        <v>0</v>
      </c>
      <c r="E211" s="18">
        <f t="shared" si="26"/>
        <v>0</v>
      </c>
      <c r="F211" s="18">
        <f>ROUND((0.12*E211),0)+VLOOKUP(A211,Data_Sheet!A18:E20016,5,FALSE)</f>
        <v>0</v>
      </c>
      <c r="G211" s="18">
        <f t="shared" si="25"/>
        <v>0</v>
      </c>
      <c r="H211" s="18">
        <v>0</v>
      </c>
    </row>
    <row r="212" spans="1:8" ht="16.5" customHeight="1" x14ac:dyDescent="0.25">
      <c r="A212" s="16">
        <v>41122</v>
      </c>
      <c r="B212" s="17">
        <f>VLOOKUP(A212,Data_Sheet!A19:C20017,2,FALSE)</f>
        <v>0</v>
      </c>
      <c r="C212" s="18">
        <f>ROUND((VLOOKUP(A212,Data_Sheet!A7:C20209,3,FALSE)*(B212+D212)*0.01),0)</f>
        <v>0</v>
      </c>
      <c r="D212" s="17">
        <f>VLOOKUP(A212,Data_Sheet!A19:D20017,4,FALSE)</f>
        <v>0</v>
      </c>
      <c r="E212" s="18">
        <f t="shared" si="26"/>
        <v>0</v>
      </c>
      <c r="F212" s="18">
        <f>ROUND((0.12*E212),0)+VLOOKUP(A212,Data_Sheet!A19:E20017,5,FALSE)</f>
        <v>0</v>
      </c>
      <c r="G212" s="18">
        <f t="shared" si="25"/>
        <v>0</v>
      </c>
      <c r="H212" s="18">
        <v>0</v>
      </c>
    </row>
    <row r="213" spans="1:8" ht="16.5" customHeight="1" x14ac:dyDescent="0.25">
      <c r="A213" s="16">
        <v>41153</v>
      </c>
      <c r="B213" s="17">
        <f>VLOOKUP(A213,Data_Sheet!A20:C20018,2,FALSE)</f>
        <v>0</v>
      </c>
      <c r="C213" s="18">
        <f>ROUND((VLOOKUP(A213,Data_Sheet!A8:C20210,3,FALSE)*(B213+D213)*0.01),0)</f>
        <v>0</v>
      </c>
      <c r="D213" s="17">
        <f>VLOOKUP(A213,Data_Sheet!A20:D20018,4,FALSE)</f>
        <v>0</v>
      </c>
      <c r="E213" s="18">
        <f t="shared" si="26"/>
        <v>0</v>
      </c>
      <c r="F213" s="18">
        <f>ROUND((0.12*E213),0)+VLOOKUP(A213,Data_Sheet!A20:E20018,5,FALSE)</f>
        <v>0</v>
      </c>
      <c r="G213" s="18">
        <f t="shared" si="25"/>
        <v>0</v>
      </c>
      <c r="H213" s="18">
        <v>0</v>
      </c>
    </row>
    <row r="214" spans="1:8" ht="16.5" customHeight="1" x14ac:dyDescent="0.25">
      <c r="A214" s="16">
        <v>41183</v>
      </c>
      <c r="B214" s="17">
        <f>VLOOKUP(A214,Data_Sheet!A21:C20019,2,FALSE)</f>
        <v>0</v>
      </c>
      <c r="C214" s="18">
        <f>ROUND((VLOOKUP(A214,Data_Sheet!A9:C20211,3,FALSE)*(B214+D214)*0.01),0)</f>
        <v>0</v>
      </c>
      <c r="D214" s="17">
        <f>VLOOKUP(A214,Data_Sheet!A21:D20019,4,FALSE)</f>
        <v>0</v>
      </c>
      <c r="E214" s="18">
        <f t="shared" si="26"/>
        <v>0</v>
      </c>
      <c r="F214" s="18">
        <f>ROUND((0.12*E214),0)+VLOOKUP(A214,Data_Sheet!A21:E20019,5,FALSE)</f>
        <v>0</v>
      </c>
      <c r="G214" s="18">
        <f t="shared" si="25"/>
        <v>0</v>
      </c>
      <c r="H214" s="18">
        <v>0</v>
      </c>
    </row>
    <row r="215" spans="1:8" ht="16.5" customHeight="1" x14ac:dyDescent="0.25">
      <c r="A215" s="16">
        <v>41214</v>
      </c>
      <c r="B215" s="17">
        <f>VLOOKUP(A215,Data_Sheet!A22:C20020,2,FALSE)</f>
        <v>0</v>
      </c>
      <c r="C215" s="18">
        <f>ROUND((VLOOKUP(A215,Data_Sheet!A10:C20212,3,FALSE)*(B215+D215)*0.01),0)</f>
        <v>0</v>
      </c>
      <c r="D215" s="17">
        <f>VLOOKUP(A215,Data_Sheet!A22:D20020,4,FALSE)</f>
        <v>0</v>
      </c>
      <c r="E215" s="18">
        <f t="shared" si="26"/>
        <v>0</v>
      </c>
      <c r="F215" s="18">
        <f>ROUND((0.12*E215),0)+VLOOKUP(A215,Data_Sheet!A22:E20020,5,FALSE)</f>
        <v>0</v>
      </c>
      <c r="G215" s="18">
        <f t="shared" si="25"/>
        <v>0</v>
      </c>
      <c r="H215" s="18">
        <v>0</v>
      </c>
    </row>
    <row r="216" spans="1:8" ht="16.5" customHeight="1" x14ac:dyDescent="0.25">
      <c r="A216" s="16">
        <v>41244</v>
      </c>
      <c r="B216" s="17">
        <f>VLOOKUP(A216,Data_Sheet!A23:C20021,2,FALSE)</f>
        <v>0</v>
      </c>
      <c r="C216" s="18">
        <f>ROUND((VLOOKUP(A216,Data_Sheet!A11:C20213,3,FALSE)*(B216+D216)*0.01),0)</f>
        <v>0</v>
      </c>
      <c r="D216" s="17">
        <f>VLOOKUP(A216,Data_Sheet!A23:D20021,4,FALSE)</f>
        <v>0</v>
      </c>
      <c r="E216" s="18">
        <f t="shared" si="26"/>
        <v>0</v>
      </c>
      <c r="F216" s="18">
        <f>ROUND((0.12*E216),0)+VLOOKUP(A216,Data_Sheet!A23:E20021,5,FALSE)</f>
        <v>0</v>
      </c>
      <c r="G216" s="18">
        <f t="shared" si="25"/>
        <v>0</v>
      </c>
      <c r="H216" s="18">
        <v>0</v>
      </c>
    </row>
    <row r="217" spans="1:8" ht="16.5" customHeight="1" x14ac:dyDescent="0.25">
      <c r="A217" s="16">
        <v>41275</v>
      </c>
      <c r="B217" s="17">
        <f>VLOOKUP(A217,Data_Sheet!A24:C20022,2,FALSE)</f>
        <v>0</v>
      </c>
      <c r="C217" s="18">
        <f>ROUND((VLOOKUP(A217,Data_Sheet!A12:C20214,3,FALSE)*(B217+D217)*0.01),0)</f>
        <v>0</v>
      </c>
      <c r="D217" s="17">
        <f>VLOOKUP(A217,Data_Sheet!A24:D20022,4,FALSE)</f>
        <v>0</v>
      </c>
      <c r="E217" s="18">
        <f t="shared" si="26"/>
        <v>0</v>
      </c>
      <c r="F217" s="18">
        <f>ROUND((0.12*E217),0)+VLOOKUP(A217,Data_Sheet!A24:E20022,5,FALSE)</f>
        <v>0</v>
      </c>
      <c r="G217" s="18">
        <f t="shared" si="25"/>
        <v>0</v>
      </c>
      <c r="H217" s="18">
        <v>0</v>
      </c>
    </row>
    <row r="218" spans="1:8" ht="16.5" customHeight="1" x14ac:dyDescent="0.25">
      <c r="A218" s="16">
        <v>41306</v>
      </c>
      <c r="B218" s="17">
        <f>VLOOKUP(A218,Data_Sheet!A25:C20023,2,FALSE)</f>
        <v>0</v>
      </c>
      <c r="C218" s="18">
        <f>ROUND((VLOOKUP(A218,Data_Sheet!A13:C20215,3,FALSE)*(B218+D218)*0.01),0)</f>
        <v>0</v>
      </c>
      <c r="D218" s="17">
        <f>VLOOKUP(A218,Data_Sheet!A25:D20023,4,FALSE)</f>
        <v>0</v>
      </c>
      <c r="E218" s="18">
        <f t="shared" si="26"/>
        <v>0</v>
      </c>
      <c r="F218" s="18">
        <f>ROUND((0.12*E218),0)+VLOOKUP(A218,Data_Sheet!A25:E20023,5,FALSE)</f>
        <v>0</v>
      </c>
      <c r="G218" s="18">
        <f t="shared" si="25"/>
        <v>0</v>
      </c>
      <c r="H218" s="18">
        <v>0</v>
      </c>
    </row>
    <row r="219" spans="1:8" ht="16.5" customHeight="1" x14ac:dyDescent="0.25">
      <c r="A219" s="76" t="s">
        <v>1</v>
      </c>
      <c r="B219" s="77"/>
      <c r="C219" s="81" t="s">
        <v>6</v>
      </c>
      <c r="D219" s="82"/>
      <c r="E219" s="83" t="s">
        <v>2</v>
      </c>
      <c r="F219" s="84"/>
      <c r="G219" s="76" t="s">
        <v>3</v>
      </c>
      <c r="H219" s="77"/>
    </row>
    <row r="220" spans="1:8" ht="16.5" customHeight="1" x14ac:dyDescent="0.25">
      <c r="A220" s="1" t="s">
        <v>4</v>
      </c>
      <c r="B220" s="2" t="s">
        <v>5</v>
      </c>
      <c r="C220" s="3" t="s">
        <v>4</v>
      </c>
      <c r="D220" s="4" t="s">
        <v>5</v>
      </c>
      <c r="E220" s="3" t="s">
        <v>4</v>
      </c>
      <c r="F220" s="4" t="s">
        <v>5</v>
      </c>
      <c r="G220" s="3" t="s">
        <v>4</v>
      </c>
      <c r="H220" s="4" t="s">
        <v>5</v>
      </c>
    </row>
    <row r="221" spans="1:8" ht="16.5" customHeight="1" x14ac:dyDescent="0.25">
      <c r="A221" s="2">
        <f>(G204)</f>
        <v>0</v>
      </c>
      <c r="B221" s="2">
        <f>(H204)</f>
        <v>0</v>
      </c>
      <c r="C221" s="3">
        <f>ROUND((((F207*12+F208*11+F209*10+F210*9+F211*8+F212*7+F213*6+F214*5+F215*4+F216*3+F217*2+F218*1)/12)+A221)*H206,0)</f>
        <v>0</v>
      </c>
      <c r="D221" s="3">
        <f>ROUND((((G207*12+G208*11+G209*10+G210*9+G211*8+G212*7+G213*6+G214*5+G215*4+G216*3+G217*2+G218*1)/12)+B221)*H206,0)</f>
        <v>0</v>
      </c>
      <c r="E221" s="3">
        <f>SUM(F207:F218)</f>
        <v>0</v>
      </c>
      <c r="F221" s="3">
        <f>SUM(G207:G218)</f>
        <v>0</v>
      </c>
      <c r="G221" s="3">
        <f>(A221+C221+E221)</f>
        <v>0</v>
      </c>
      <c r="H221" s="3">
        <f>(B221+D221+F221)</f>
        <v>0</v>
      </c>
    </row>
    <row r="222" spans="1:8" s="20" customFormat="1" ht="14.25" x14ac:dyDescent="0.2">
      <c r="A222" s="10"/>
      <c r="B222" s="11"/>
      <c r="C222" s="12"/>
      <c r="D222" s="11"/>
      <c r="E222" s="13"/>
      <c r="F222" s="13"/>
      <c r="G222" s="85" t="s">
        <v>65</v>
      </c>
      <c r="H222" s="85"/>
    </row>
    <row r="223" spans="1:8" ht="16.5" customHeight="1" x14ac:dyDescent="0.25">
      <c r="A223" s="78" t="s">
        <v>64</v>
      </c>
      <c r="B223" s="79"/>
      <c r="C223" s="79"/>
      <c r="D223" s="79"/>
      <c r="E223" s="80"/>
      <c r="F223" s="5" t="s">
        <v>32</v>
      </c>
      <c r="G223" s="6" t="s">
        <v>19</v>
      </c>
      <c r="H223" s="7">
        <f>VLOOKUP(F223,Data_Sheet!H2:I2001,2,FALSE)</f>
        <v>8.7499999999999994E-2</v>
      </c>
    </row>
    <row r="224" spans="1:8" ht="16.5" customHeight="1" x14ac:dyDescent="0.25">
      <c r="A224" s="16">
        <v>41334</v>
      </c>
      <c r="B224" s="17">
        <f>VLOOKUP(A224,Data_Sheet!A26:C20024,2,FALSE)</f>
        <v>0</v>
      </c>
      <c r="C224" s="18">
        <f>ROUND((VLOOKUP(A224,Data_Sheet!A14:C20216,3,FALSE)*(B224+D224)*0.01),0)</f>
        <v>0</v>
      </c>
      <c r="D224" s="17">
        <f>VLOOKUP(A224,Data_Sheet!A26:D20024,4,FALSE)</f>
        <v>0</v>
      </c>
      <c r="E224" s="18">
        <f>(B224+C224+D224)</f>
        <v>0</v>
      </c>
      <c r="F224" s="18">
        <f>ROUND((0.12*E224),0)+VLOOKUP(A224,Data_Sheet!A26:E20024,5,FALSE)</f>
        <v>0</v>
      </c>
      <c r="G224" s="18">
        <f t="shared" ref="G224:G235" si="27">(F224-H224)</f>
        <v>0</v>
      </c>
      <c r="H224" s="18">
        <v>0</v>
      </c>
    </row>
    <row r="225" spans="1:8" ht="16.5" customHeight="1" x14ac:dyDescent="0.25">
      <c r="A225" s="16">
        <v>41365</v>
      </c>
      <c r="B225" s="17">
        <f>VLOOKUP(A225,Data_Sheet!A15:C20013,2,FALSE)</f>
        <v>0</v>
      </c>
      <c r="C225" s="18">
        <f>ROUND((VLOOKUP(A225,Data_Sheet!A3:C20222,3,FALSE)*(B225+D225)*0.01),0)</f>
        <v>0</v>
      </c>
      <c r="D225" s="17">
        <f>VLOOKUP(A225,Data_Sheet!A15:D20013,4,FALSE)</f>
        <v>0</v>
      </c>
      <c r="E225" s="18">
        <f t="shared" ref="E225:E235" si="28">(B225+C225+D225)</f>
        <v>0</v>
      </c>
      <c r="F225" s="18">
        <f>ROUND((0.12*E225),0)+VLOOKUP(A225,Data_Sheet!A15:E20013,5,FALSE)</f>
        <v>0</v>
      </c>
      <c r="G225" s="18">
        <f t="shared" si="27"/>
        <v>0</v>
      </c>
      <c r="H225" s="18">
        <v>0</v>
      </c>
    </row>
    <row r="226" spans="1:8" ht="16.5" customHeight="1" x14ac:dyDescent="0.25">
      <c r="A226" s="16">
        <v>41395</v>
      </c>
      <c r="B226" s="17">
        <f>VLOOKUP(A226,Data_Sheet!A16:C20014,2,FALSE)</f>
        <v>0</v>
      </c>
      <c r="C226" s="18">
        <f>ROUND((VLOOKUP(A226,Data_Sheet!A4:C20223,3,FALSE)*(B226+D226)*0.01),0)</f>
        <v>0</v>
      </c>
      <c r="D226" s="17">
        <f>VLOOKUP(A226,Data_Sheet!A16:D20014,4,FALSE)</f>
        <v>0</v>
      </c>
      <c r="E226" s="18">
        <f t="shared" si="28"/>
        <v>0</v>
      </c>
      <c r="F226" s="18">
        <f>ROUND((0.12*E226),0)+VLOOKUP(A226,Data_Sheet!A16:E20014,5,FALSE)</f>
        <v>0</v>
      </c>
      <c r="G226" s="18">
        <f t="shared" si="27"/>
        <v>0</v>
      </c>
      <c r="H226" s="18">
        <v>0</v>
      </c>
    </row>
    <row r="227" spans="1:8" ht="16.5" customHeight="1" x14ac:dyDescent="0.25">
      <c r="A227" s="16">
        <v>41426</v>
      </c>
      <c r="B227" s="17">
        <f>VLOOKUP(A227,Data_Sheet!A17:C20015,2,FALSE)</f>
        <v>0</v>
      </c>
      <c r="C227" s="18">
        <f>ROUND((VLOOKUP(A227,Data_Sheet!A5:C20224,3,FALSE)*(B227+D227)*0.01),0)</f>
        <v>0</v>
      </c>
      <c r="D227" s="17">
        <f>VLOOKUP(A227,Data_Sheet!A17:D20015,4,FALSE)</f>
        <v>0</v>
      </c>
      <c r="E227" s="18">
        <f t="shared" si="28"/>
        <v>0</v>
      </c>
      <c r="F227" s="18">
        <f>ROUND((0.12*E227),0)+VLOOKUP(A227,Data_Sheet!A17:E20015,5,FALSE)</f>
        <v>0</v>
      </c>
      <c r="G227" s="18">
        <f t="shared" si="27"/>
        <v>0</v>
      </c>
      <c r="H227" s="18">
        <v>0</v>
      </c>
    </row>
    <row r="228" spans="1:8" ht="16.5" customHeight="1" x14ac:dyDescent="0.25">
      <c r="A228" s="16">
        <v>41456</v>
      </c>
      <c r="B228" s="17">
        <f>VLOOKUP(A228,Data_Sheet!A18:C20016,2,FALSE)</f>
        <v>0</v>
      </c>
      <c r="C228" s="18">
        <f>ROUND((VLOOKUP(A228,Data_Sheet!A6:C20225,3,FALSE)*(B228+D228)*0.01),0)</f>
        <v>0</v>
      </c>
      <c r="D228" s="17">
        <f>VLOOKUP(A228,Data_Sheet!A18:D20016,4,FALSE)</f>
        <v>0</v>
      </c>
      <c r="E228" s="18">
        <f t="shared" si="28"/>
        <v>0</v>
      </c>
      <c r="F228" s="18">
        <f>ROUND((0.12*E228),0)+VLOOKUP(A228,Data_Sheet!A18:E20016,5,FALSE)</f>
        <v>0</v>
      </c>
      <c r="G228" s="18">
        <f t="shared" si="27"/>
        <v>0</v>
      </c>
      <c r="H228" s="18">
        <v>0</v>
      </c>
    </row>
    <row r="229" spans="1:8" ht="16.5" customHeight="1" x14ac:dyDescent="0.25">
      <c r="A229" s="16">
        <v>41487</v>
      </c>
      <c r="B229" s="17">
        <f>VLOOKUP(A229,Data_Sheet!A19:C20017,2,FALSE)</f>
        <v>0</v>
      </c>
      <c r="C229" s="18">
        <f>ROUND((VLOOKUP(A229,Data_Sheet!A7:C20226,3,FALSE)*(B229+D229)*0.01),0)</f>
        <v>0</v>
      </c>
      <c r="D229" s="17">
        <f>VLOOKUP(A229,Data_Sheet!A19:D20017,4,FALSE)</f>
        <v>0</v>
      </c>
      <c r="E229" s="18">
        <f t="shared" si="28"/>
        <v>0</v>
      </c>
      <c r="F229" s="18">
        <f>ROUND((0.12*E229),0)+VLOOKUP(A229,Data_Sheet!A19:E20017,5,FALSE)</f>
        <v>0</v>
      </c>
      <c r="G229" s="18">
        <f t="shared" si="27"/>
        <v>0</v>
      </c>
      <c r="H229" s="18">
        <v>0</v>
      </c>
    </row>
    <row r="230" spans="1:8" ht="16.5" customHeight="1" x14ac:dyDescent="0.25">
      <c r="A230" s="16">
        <v>41518</v>
      </c>
      <c r="B230" s="17">
        <f>VLOOKUP(A230,Data_Sheet!A20:C20018,2,FALSE)</f>
        <v>0</v>
      </c>
      <c r="C230" s="18">
        <f>ROUND((VLOOKUP(A230,Data_Sheet!A8:C20227,3,FALSE)*(B230+D230)*0.01),0)</f>
        <v>0</v>
      </c>
      <c r="D230" s="17">
        <f>VLOOKUP(A230,Data_Sheet!A20:D20018,4,FALSE)</f>
        <v>0</v>
      </c>
      <c r="E230" s="18">
        <f t="shared" si="28"/>
        <v>0</v>
      </c>
      <c r="F230" s="18">
        <f>ROUND((0.12*E230),0)+VLOOKUP(A230,Data_Sheet!A20:E20018,5,FALSE)</f>
        <v>0</v>
      </c>
      <c r="G230" s="18">
        <f t="shared" si="27"/>
        <v>0</v>
      </c>
      <c r="H230" s="18">
        <v>0</v>
      </c>
    </row>
    <row r="231" spans="1:8" ht="16.5" customHeight="1" x14ac:dyDescent="0.25">
      <c r="A231" s="16">
        <v>41548</v>
      </c>
      <c r="B231" s="17">
        <f>VLOOKUP(A231,Data_Sheet!A21:C20019,2,FALSE)</f>
        <v>0</v>
      </c>
      <c r="C231" s="18">
        <f>ROUND((VLOOKUP(A231,Data_Sheet!A9:C20228,3,FALSE)*(B231+D231)*0.01),0)</f>
        <v>0</v>
      </c>
      <c r="D231" s="17">
        <f>VLOOKUP(A231,Data_Sheet!A21:D20019,4,FALSE)</f>
        <v>0</v>
      </c>
      <c r="E231" s="18">
        <f t="shared" si="28"/>
        <v>0</v>
      </c>
      <c r="F231" s="18">
        <f>ROUND((0.12*E231),0)+VLOOKUP(A231,Data_Sheet!A21:E20019,5,FALSE)</f>
        <v>0</v>
      </c>
      <c r="G231" s="18">
        <f t="shared" si="27"/>
        <v>0</v>
      </c>
      <c r="H231" s="18">
        <v>0</v>
      </c>
    </row>
    <row r="232" spans="1:8" ht="16.5" customHeight="1" x14ac:dyDescent="0.25">
      <c r="A232" s="16">
        <v>41579</v>
      </c>
      <c r="B232" s="17">
        <f>VLOOKUP(A232,Data_Sheet!A22:C20020,2,FALSE)</f>
        <v>0</v>
      </c>
      <c r="C232" s="18">
        <f>ROUND((VLOOKUP(A232,Data_Sheet!A10:C20229,3,FALSE)*(B232+D232)*0.01),0)</f>
        <v>0</v>
      </c>
      <c r="D232" s="17">
        <f>VLOOKUP(A232,Data_Sheet!A22:D20020,4,FALSE)</f>
        <v>0</v>
      </c>
      <c r="E232" s="18">
        <f t="shared" si="28"/>
        <v>0</v>
      </c>
      <c r="F232" s="18">
        <f>ROUND((0.12*E232),0)+VLOOKUP(A232,Data_Sheet!A22:E20020,5,FALSE)</f>
        <v>0</v>
      </c>
      <c r="G232" s="18">
        <f t="shared" si="27"/>
        <v>0</v>
      </c>
      <c r="H232" s="18">
        <v>0</v>
      </c>
    </row>
    <row r="233" spans="1:8" ht="16.5" customHeight="1" x14ac:dyDescent="0.25">
      <c r="A233" s="16">
        <v>41609</v>
      </c>
      <c r="B233" s="17">
        <f>VLOOKUP(A233,Data_Sheet!A23:C20021,2,FALSE)</f>
        <v>0</v>
      </c>
      <c r="C233" s="18">
        <f>ROUND((VLOOKUP(A233,Data_Sheet!A11:C20230,3,FALSE)*(B233+D233)*0.01),0)</f>
        <v>0</v>
      </c>
      <c r="D233" s="17">
        <f>VLOOKUP(A233,Data_Sheet!A23:D20021,4,FALSE)</f>
        <v>0</v>
      </c>
      <c r="E233" s="18">
        <f t="shared" si="28"/>
        <v>0</v>
      </c>
      <c r="F233" s="18">
        <f>ROUND((0.12*E233),0)+VLOOKUP(A233,Data_Sheet!A23:E20021,5,FALSE)</f>
        <v>0</v>
      </c>
      <c r="G233" s="18">
        <f t="shared" si="27"/>
        <v>0</v>
      </c>
      <c r="H233" s="18">
        <v>0</v>
      </c>
    </row>
    <row r="234" spans="1:8" ht="16.5" customHeight="1" x14ac:dyDescent="0.25">
      <c r="A234" s="16">
        <v>41640</v>
      </c>
      <c r="B234" s="17">
        <f>VLOOKUP(A234,Data_Sheet!A24:C20022,2,FALSE)</f>
        <v>0</v>
      </c>
      <c r="C234" s="18">
        <f>ROUND((VLOOKUP(A234,Data_Sheet!A12:C20231,3,FALSE)*(B234+D234)*0.01),0)</f>
        <v>0</v>
      </c>
      <c r="D234" s="17">
        <f>VLOOKUP(A234,Data_Sheet!A24:D20022,4,FALSE)</f>
        <v>0</v>
      </c>
      <c r="E234" s="18">
        <f t="shared" si="28"/>
        <v>0</v>
      </c>
      <c r="F234" s="18">
        <f>ROUND((0.12*E234),0)+VLOOKUP(A234,Data_Sheet!A24:E20022,5,FALSE)</f>
        <v>0</v>
      </c>
      <c r="G234" s="18">
        <f t="shared" si="27"/>
        <v>0</v>
      </c>
      <c r="H234" s="18">
        <v>0</v>
      </c>
    </row>
    <row r="235" spans="1:8" ht="16.5" customHeight="1" x14ac:dyDescent="0.25">
      <c r="A235" s="16">
        <v>41671</v>
      </c>
      <c r="B235" s="17">
        <f>VLOOKUP(A235,Data_Sheet!A25:C20023,2,FALSE)</f>
        <v>0</v>
      </c>
      <c r="C235" s="18">
        <f>ROUND((VLOOKUP(A235,Data_Sheet!A13:C20232,3,FALSE)*(B235+D235)*0.01),0)</f>
        <v>0</v>
      </c>
      <c r="D235" s="17">
        <f>VLOOKUP(A235,Data_Sheet!A25:D20023,4,FALSE)</f>
        <v>0</v>
      </c>
      <c r="E235" s="18">
        <f t="shared" si="28"/>
        <v>0</v>
      </c>
      <c r="F235" s="18">
        <f>ROUND((0.12*E235),0)+VLOOKUP(A235,Data_Sheet!A25:E20023,5,FALSE)</f>
        <v>0</v>
      </c>
      <c r="G235" s="18">
        <f t="shared" si="27"/>
        <v>0</v>
      </c>
      <c r="H235" s="18">
        <v>0</v>
      </c>
    </row>
    <row r="236" spans="1:8" ht="16.5" customHeight="1" x14ac:dyDescent="0.25">
      <c r="A236" s="76" t="s">
        <v>1</v>
      </c>
      <c r="B236" s="77"/>
      <c r="C236" s="81" t="s">
        <v>6</v>
      </c>
      <c r="D236" s="82"/>
      <c r="E236" s="83" t="s">
        <v>2</v>
      </c>
      <c r="F236" s="84"/>
      <c r="G236" s="76" t="s">
        <v>3</v>
      </c>
      <c r="H236" s="77"/>
    </row>
    <row r="237" spans="1:8" ht="16.5" customHeight="1" x14ac:dyDescent="0.25">
      <c r="A237" s="1" t="s">
        <v>4</v>
      </c>
      <c r="B237" s="2" t="s">
        <v>5</v>
      </c>
      <c r="C237" s="3" t="s">
        <v>4</v>
      </c>
      <c r="D237" s="4" t="s">
        <v>5</v>
      </c>
      <c r="E237" s="3" t="s">
        <v>4</v>
      </c>
      <c r="F237" s="4" t="s">
        <v>5</v>
      </c>
      <c r="G237" s="3" t="s">
        <v>4</v>
      </c>
      <c r="H237" s="4" t="s">
        <v>5</v>
      </c>
    </row>
    <row r="238" spans="1:8" ht="16.5" customHeight="1" x14ac:dyDescent="0.25">
      <c r="A238" s="2">
        <f>(G221)</f>
        <v>0</v>
      </c>
      <c r="B238" s="2">
        <f>(H221)</f>
        <v>0</v>
      </c>
      <c r="C238" s="3">
        <f>ROUND((((F224*12+F225*11+F226*10+F227*9+F228*8+F229*7+F230*6+F231*5+F232*4+F233*3+F234*2+F235*1)/12)+A238)*H223,0)</f>
        <v>0</v>
      </c>
      <c r="D238" s="3">
        <f>ROUND((((G224*12+G225*11+G226*10+G227*9+G228*8+G229*7+G230*6+G231*5+G232*4+G233*3+G234*2+G235*1)/12)+B238)*H223,0)</f>
        <v>0</v>
      </c>
      <c r="E238" s="3">
        <f>SUM(F224:F235)</f>
        <v>0</v>
      </c>
      <c r="F238" s="3">
        <f>SUM(G224:G235)</f>
        <v>0</v>
      </c>
      <c r="G238" s="3">
        <f>(A238+C238+E238)</f>
        <v>0</v>
      </c>
      <c r="H238" s="3">
        <f>(B238+D238+F238)</f>
        <v>0</v>
      </c>
    </row>
    <row r="239" spans="1:8" s="20" customFormat="1" ht="14.25" x14ac:dyDescent="0.2">
      <c r="A239" s="10"/>
      <c r="B239" s="11"/>
      <c r="C239" s="12"/>
      <c r="D239" s="11"/>
      <c r="E239" s="13"/>
      <c r="F239" s="13"/>
      <c r="G239" s="85" t="s">
        <v>65</v>
      </c>
      <c r="H239" s="85"/>
    </row>
    <row r="240" spans="1:8" ht="16.5" customHeight="1" x14ac:dyDescent="0.25">
      <c r="A240" s="78" t="s">
        <v>64</v>
      </c>
      <c r="B240" s="79"/>
      <c r="C240" s="79"/>
      <c r="D240" s="79"/>
      <c r="E240" s="80"/>
      <c r="F240" s="5" t="s">
        <v>33</v>
      </c>
      <c r="G240" s="6" t="s">
        <v>19</v>
      </c>
      <c r="H240" s="7">
        <f>VLOOKUP(F240,Data_Sheet!H2:I2001,2,FALSE)</f>
        <v>8.7499999999999994E-2</v>
      </c>
    </row>
    <row r="241" spans="1:8" ht="16.5" customHeight="1" x14ac:dyDescent="0.25">
      <c r="A241" s="16">
        <v>41699</v>
      </c>
      <c r="B241" s="17">
        <f>VLOOKUP(A241,Data_Sheet!A26:C20024,2,FALSE)</f>
        <v>0</v>
      </c>
      <c r="C241" s="18">
        <f>ROUND((VLOOKUP(A241,Data_Sheet!A14:C20233,3,FALSE)*(B241+D241)*0.01),0)</f>
        <v>0</v>
      </c>
      <c r="D241" s="17">
        <f>VLOOKUP(A241,Data_Sheet!A26:D20024,4,FALSE)</f>
        <v>0</v>
      </c>
      <c r="E241" s="18">
        <f>(B241+C241+D241)</f>
        <v>0</v>
      </c>
      <c r="F241" s="18">
        <f>ROUND((0.12*E241),0)+VLOOKUP(A241,Data_Sheet!A26:E20024,5,FALSE)</f>
        <v>0</v>
      </c>
      <c r="G241" s="18">
        <f t="shared" ref="G241:G252" si="29">(F241-H241)</f>
        <v>0</v>
      </c>
      <c r="H241" s="18">
        <v>0</v>
      </c>
    </row>
    <row r="242" spans="1:8" ht="16.5" customHeight="1" x14ac:dyDescent="0.25">
      <c r="A242" s="16">
        <v>41730</v>
      </c>
      <c r="B242" s="17">
        <f>VLOOKUP(A242,Data_Sheet!A15:C20013,2,FALSE)</f>
        <v>0</v>
      </c>
      <c r="C242" s="18">
        <f>ROUND((VLOOKUP(A242,Data_Sheet!A3:C20239,3,FALSE)*(B242+D242)*0.01),0)</f>
        <v>0</v>
      </c>
      <c r="D242" s="17">
        <f>VLOOKUP(A242,Data_Sheet!A15:D20013,4,FALSE)</f>
        <v>0</v>
      </c>
      <c r="E242" s="18">
        <f t="shared" ref="E242:E252" si="30">(B242+C242+D242)</f>
        <v>0</v>
      </c>
      <c r="F242" s="18">
        <f>ROUND((0.12*E242),0)+VLOOKUP(A242,Data_Sheet!A15:E20013,5,FALSE)</f>
        <v>0</v>
      </c>
      <c r="G242" s="18">
        <f t="shared" si="29"/>
        <v>0</v>
      </c>
      <c r="H242" s="18">
        <v>0</v>
      </c>
    </row>
    <row r="243" spans="1:8" ht="16.5" customHeight="1" x14ac:dyDescent="0.25">
      <c r="A243" s="16">
        <v>41760</v>
      </c>
      <c r="B243" s="17">
        <f>VLOOKUP(A243,Data_Sheet!A16:C20014,2,FALSE)</f>
        <v>0</v>
      </c>
      <c r="C243" s="18">
        <f>ROUND((VLOOKUP(A243,Data_Sheet!A4:C20240,3,FALSE)*(B243+D243)*0.01),0)</f>
        <v>0</v>
      </c>
      <c r="D243" s="17">
        <f>VLOOKUP(A243,Data_Sheet!A16:D20014,4,FALSE)</f>
        <v>0</v>
      </c>
      <c r="E243" s="18">
        <f t="shared" si="30"/>
        <v>0</v>
      </c>
      <c r="F243" s="18">
        <f>ROUND((0.12*E243),0)+VLOOKUP(A243,Data_Sheet!A16:E20014,5,FALSE)</f>
        <v>0</v>
      </c>
      <c r="G243" s="18">
        <f t="shared" si="29"/>
        <v>0</v>
      </c>
      <c r="H243" s="18">
        <v>0</v>
      </c>
    </row>
    <row r="244" spans="1:8" ht="16.5" customHeight="1" x14ac:dyDescent="0.25">
      <c r="A244" s="16">
        <v>41791</v>
      </c>
      <c r="B244" s="17">
        <f>VLOOKUP(A244,Data_Sheet!A17:C20015,2,FALSE)</f>
        <v>0</v>
      </c>
      <c r="C244" s="18">
        <f>ROUND((VLOOKUP(A244,Data_Sheet!A5:C20241,3,FALSE)*(B244+D244)*0.01),0)</f>
        <v>0</v>
      </c>
      <c r="D244" s="17">
        <f>VLOOKUP(A244,Data_Sheet!A17:D20015,4,FALSE)</f>
        <v>0</v>
      </c>
      <c r="E244" s="18">
        <f t="shared" si="30"/>
        <v>0</v>
      </c>
      <c r="F244" s="18">
        <f>ROUND((0.12*E244),0)+VLOOKUP(A244,Data_Sheet!A17:E20015,5,FALSE)</f>
        <v>0</v>
      </c>
      <c r="G244" s="18">
        <f t="shared" si="29"/>
        <v>0</v>
      </c>
      <c r="H244" s="18">
        <v>0</v>
      </c>
    </row>
    <row r="245" spans="1:8" ht="16.5" customHeight="1" x14ac:dyDescent="0.25">
      <c r="A245" s="16">
        <v>41821</v>
      </c>
      <c r="B245" s="17">
        <f>VLOOKUP(A245,Data_Sheet!A18:C20016,2,FALSE)</f>
        <v>0</v>
      </c>
      <c r="C245" s="18">
        <f>ROUND((VLOOKUP(A245,Data_Sheet!A6:C20242,3,FALSE)*(B245+D245)*0.01),0)</f>
        <v>0</v>
      </c>
      <c r="D245" s="17">
        <f>VLOOKUP(A245,Data_Sheet!A18:D20016,4,FALSE)</f>
        <v>0</v>
      </c>
      <c r="E245" s="18">
        <f t="shared" si="30"/>
        <v>0</v>
      </c>
      <c r="F245" s="18">
        <f>ROUND((0.12*E245),0)+VLOOKUP(A245,Data_Sheet!A18:E20016,5,FALSE)</f>
        <v>0</v>
      </c>
      <c r="G245" s="18">
        <f t="shared" si="29"/>
        <v>0</v>
      </c>
      <c r="H245" s="18">
        <v>0</v>
      </c>
    </row>
    <row r="246" spans="1:8" ht="16.5" customHeight="1" x14ac:dyDescent="0.25">
      <c r="A246" s="16">
        <v>41852</v>
      </c>
      <c r="B246" s="17">
        <f>VLOOKUP(A246,Data_Sheet!A19:C20017,2,FALSE)</f>
        <v>0</v>
      </c>
      <c r="C246" s="18">
        <f>ROUND((VLOOKUP(A246,Data_Sheet!A7:C20243,3,FALSE)*(B246+D246)*0.01),0)</f>
        <v>0</v>
      </c>
      <c r="D246" s="17">
        <f>VLOOKUP(A246,Data_Sheet!A19:D20017,4,FALSE)</f>
        <v>0</v>
      </c>
      <c r="E246" s="18">
        <f t="shared" si="30"/>
        <v>0</v>
      </c>
      <c r="F246" s="18">
        <f>ROUND((0.12*E246),0)+VLOOKUP(A246,Data_Sheet!A19:E20017,5,FALSE)</f>
        <v>0</v>
      </c>
      <c r="G246" s="18">
        <f t="shared" si="29"/>
        <v>0</v>
      </c>
      <c r="H246" s="18">
        <v>0</v>
      </c>
    </row>
    <row r="247" spans="1:8" ht="16.5" customHeight="1" x14ac:dyDescent="0.25">
      <c r="A247" s="16">
        <v>41883</v>
      </c>
      <c r="B247" s="17">
        <f>VLOOKUP(A247,Data_Sheet!A20:C20018,2,FALSE)</f>
        <v>0</v>
      </c>
      <c r="C247" s="18">
        <f>ROUND((VLOOKUP(A247,Data_Sheet!A8:C20244,3,FALSE)*(B247+D247)*0.01),0)</f>
        <v>0</v>
      </c>
      <c r="D247" s="17">
        <f>VLOOKUP(A247,Data_Sheet!A20:D20018,4,FALSE)</f>
        <v>0</v>
      </c>
      <c r="E247" s="18">
        <f t="shared" si="30"/>
        <v>0</v>
      </c>
      <c r="F247" s="18">
        <f>ROUND((0.12*E247),0)+VLOOKUP(A247,Data_Sheet!A20:E20018,5,FALSE)</f>
        <v>0</v>
      </c>
      <c r="G247" s="18">
        <f t="shared" si="29"/>
        <v>0</v>
      </c>
      <c r="H247" s="18">
        <v>0</v>
      </c>
    </row>
    <row r="248" spans="1:8" ht="16.5" customHeight="1" x14ac:dyDescent="0.25">
      <c r="A248" s="16">
        <v>41913</v>
      </c>
      <c r="B248" s="17">
        <f>VLOOKUP(A248,Data_Sheet!A21:C20019,2,FALSE)</f>
        <v>0</v>
      </c>
      <c r="C248" s="18">
        <f>ROUND((VLOOKUP(A248,Data_Sheet!A9:C20245,3,FALSE)*(B248+D248)*0.01),0)</f>
        <v>0</v>
      </c>
      <c r="D248" s="17">
        <f>VLOOKUP(A248,Data_Sheet!A21:D20019,4,FALSE)</f>
        <v>0</v>
      </c>
      <c r="E248" s="18">
        <f t="shared" si="30"/>
        <v>0</v>
      </c>
      <c r="F248" s="18">
        <f>ROUND((0.12*E248),0)+VLOOKUP(A248,Data_Sheet!A21:E20019,5,FALSE)</f>
        <v>0</v>
      </c>
      <c r="G248" s="18">
        <f t="shared" si="29"/>
        <v>0</v>
      </c>
      <c r="H248" s="18">
        <v>0</v>
      </c>
    </row>
    <row r="249" spans="1:8" ht="16.5" customHeight="1" x14ac:dyDescent="0.25">
      <c r="A249" s="16">
        <v>41944</v>
      </c>
      <c r="B249" s="17">
        <f>VLOOKUP(A249,Data_Sheet!A22:C20020,2,FALSE)</f>
        <v>0</v>
      </c>
      <c r="C249" s="18">
        <f>ROUND((VLOOKUP(A249,Data_Sheet!A10:C20246,3,FALSE)*(B249+D249)*0.01),0)</f>
        <v>0</v>
      </c>
      <c r="D249" s="17">
        <f>VLOOKUP(A249,Data_Sheet!A22:D20020,4,FALSE)</f>
        <v>0</v>
      </c>
      <c r="E249" s="18">
        <f t="shared" si="30"/>
        <v>0</v>
      </c>
      <c r="F249" s="18">
        <f>ROUND((0.12*E249),0)+VLOOKUP(A249,Data_Sheet!A22:E20020,5,FALSE)</f>
        <v>0</v>
      </c>
      <c r="G249" s="18">
        <f t="shared" si="29"/>
        <v>0</v>
      </c>
      <c r="H249" s="18">
        <v>0</v>
      </c>
    </row>
    <row r="250" spans="1:8" ht="16.5" customHeight="1" x14ac:dyDescent="0.25">
      <c r="A250" s="16">
        <v>41974</v>
      </c>
      <c r="B250" s="17">
        <f>VLOOKUP(A250,Data_Sheet!A23:C20021,2,FALSE)</f>
        <v>0</v>
      </c>
      <c r="C250" s="18">
        <f>ROUND((VLOOKUP(A250,Data_Sheet!A11:C20247,3,FALSE)*(B250+D250)*0.01),0)</f>
        <v>0</v>
      </c>
      <c r="D250" s="17">
        <f>VLOOKUP(A250,Data_Sheet!A23:D20021,4,FALSE)</f>
        <v>0</v>
      </c>
      <c r="E250" s="18">
        <f t="shared" si="30"/>
        <v>0</v>
      </c>
      <c r="F250" s="18">
        <f>ROUND((0.12*E250),0)+VLOOKUP(A250,Data_Sheet!A23:E20021,5,FALSE)</f>
        <v>0</v>
      </c>
      <c r="G250" s="18">
        <f t="shared" si="29"/>
        <v>0</v>
      </c>
      <c r="H250" s="18">
        <v>0</v>
      </c>
    </row>
    <row r="251" spans="1:8" ht="16.5" customHeight="1" x14ac:dyDescent="0.25">
      <c r="A251" s="16">
        <v>42005</v>
      </c>
      <c r="B251" s="17">
        <f>VLOOKUP(A251,Data_Sheet!A24:C20022,2,FALSE)</f>
        <v>0</v>
      </c>
      <c r="C251" s="18">
        <f>ROUND((VLOOKUP(A251,Data_Sheet!A12:C20248,3,FALSE)*(B251+D251)*0.01),0)</f>
        <v>0</v>
      </c>
      <c r="D251" s="17">
        <f>VLOOKUP(A251,Data_Sheet!A24:D20022,4,FALSE)</f>
        <v>0</v>
      </c>
      <c r="E251" s="18">
        <f t="shared" si="30"/>
        <v>0</v>
      </c>
      <c r="F251" s="18">
        <f>ROUND((0.12*E251),0)+VLOOKUP(A251,Data_Sheet!A24:E20022,5,FALSE)</f>
        <v>0</v>
      </c>
      <c r="G251" s="18">
        <f t="shared" si="29"/>
        <v>0</v>
      </c>
      <c r="H251" s="18">
        <v>0</v>
      </c>
    </row>
    <row r="252" spans="1:8" ht="16.5" customHeight="1" x14ac:dyDescent="0.25">
      <c r="A252" s="16">
        <v>42036</v>
      </c>
      <c r="B252" s="17">
        <f>VLOOKUP(A252,Data_Sheet!A25:C20023,2,FALSE)</f>
        <v>0</v>
      </c>
      <c r="C252" s="18">
        <f>ROUND((VLOOKUP(A252,Data_Sheet!A13:C20249,3,FALSE)*(B252+D252)*0.01),0)</f>
        <v>0</v>
      </c>
      <c r="D252" s="17">
        <f>VLOOKUP(A252,Data_Sheet!A25:D20023,4,FALSE)</f>
        <v>0</v>
      </c>
      <c r="E252" s="18">
        <f t="shared" si="30"/>
        <v>0</v>
      </c>
      <c r="F252" s="18">
        <f>ROUND((0.12*E252),0)+VLOOKUP(A252,Data_Sheet!A25:E20023,5,FALSE)</f>
        <v>0</v>
      </c>
      <c r="G252" s="18">
        <f t="shared" si="29"/>
        <v>0</v>
      </c>
      <c r="H252" s="18">
        <v>0</v>
      </c>
    </row>
    <row r="253" spans="1:8" ht="16.5" customHeight="1" x14ac:dyDescent="0.25">
      <c r="A253" s="76" t="s">
        <v>1</v>
      </c>
      <c r="B253" s="77"/>
      <c r="C253" s="81" t="s">
        <v>6</v>
      </c>
      <c r="D253" s="82"/>
      <c r="E253" s="83" t="s">
        <v>2</v>
      </c>
      <c r="F253" s="84"/>
      <c r="G253" s="76" t="s">
        <v>3</v>
      </c>
      <c r="H253" s="77"/>
    </row>
    <row r="254" spans="1:8" ht="16.5" customHeight="1" x14ac:dyDescent="0.25">
      <c r="A254" s="1" t="s">
        <v>4</v>
      </c>
      <c r="B254" s="2" t="s">
        <v>5</v>
      </c>
      <c r="C254" s="3" t="s">
        <v>4</v>
      </c>
      <c r="D254" s="4" t="s">
        <v>5</v>
      </c>
      <c r="E254" s="3" t="s">
        <v>4</v>
      </c>
      <c r="F254" s="4" t="s">
        <v>5</v>
      </c>
      <c r="G254" s="3" t="s">
        <v>4</v>
      </c>
      <c r="H254" s="4" t="s">
        <v>5</v>
      </c>
    </row>
    <row r="255" spans="1:8" ht="16.5" customHeight="1" x14ac:dyDescent="0.25">
      <c r="A255" s="2">
        <f>(G238)</f>
        <v>0</v>
      </c>
      <c r="B255" s="2">
        <f>(H238)</f>
        <v>0</v>
      </c>
      <c r="C255" s="3">
        <f>ROUND((((F241*12+F242*11+F243*10+F244*9+F245*8+F246*7+F247*6+F248*5+F249*4+F250*3+F251*2+F252*1)/12)+A255)*H240,0)</f>
        <v>0</v>
      </c>
      <c r="D255" s="3">
        <f>ROUND((((G241*12+G242*11+G243*10+G244*9+G245*8+G246*7+G247*6+G248*5+G249*4+G250*3+G251*2+G252*1)/12)+B255)*H240,0)</f>
        <v>0</v>
      </c>
      <c r="E255" s="3">
        <f>SUM(F241:F252)</f>
        <v>0</v>
      </c>
      <c r="F255" s="3">
        <f>SUM(G241:G252)</f>
        <v>0</v>
      </c>
      <c r="G255" s="3">
        <f>(A255+C255+E255)</f>
        <v>0</v>
      </c>
      <c r="H255" s="3">
        <f>(B255+D255+F255)</f>
        <v>0</v>
      </c>
    </row>
    <row r="256" spans="1:8" s="20" customFormat="1" ht="14.25" x14ac:dyDescent="0.2">
      <c r="A256" s="10"/>
      <c r="B256" s="11"/>
      <c r="C256" s="12"/>
      <c r="D256" s="11"/>
      <c r="E256" s="13"/>
      <c r="F256" s="13"/>
      <c r="G256" s="85" t="s">
        <v>65</v>
      </c>
      <c r="H256" s="85"/>
    </row>
    <row r="257" spans="1:8" ht="16.5" customHeight="1" x14ac:dyDescent="0.25">
      <c r="A257" s="78" t="s">
        <v>64</v>
      </c>
      <c r="B257" s="79"/>
      <c r="C257" s="79"/>
      <c r="D257" s="79"/>
      <c r="E257" s="80"/>
      <c r="F257" s="5" t="s">
        <v>34</v>
      </c>
      <c r="G257" s="6" t="s">
        <v>19</v>
      </c>
      <c r="H257" s="7">
        <f>VLOOKUP(F257,Data_Sheet!H2:I2001,2,FALSE)</f>
        <v>8.7999999999999995E-2</v>
      </c>
    </row>
    <row r="258" spans="1:8" ht="16.5" customHeight="1" x14ac:dyDescent="0.25">
      <c r="A258" s="16">
        <v>42064</v>
      </c>
      <c r="B258" s="17">
        <f>VLOOKUP(A258,Data_Sheet!A26:C20024,2,FALSE)</f>
        <v>0</v>
      </c>
      <c r="C258" s="18">
        <f>ROUND((VLOOKUP(A258,Data_Sheet!A14:C20250,3,FALSE)*(B258+D258)*0.01),0)</f>
        <v>0</v>
      </c>
      <c r="D258" s="17">
        <f>VLOOKUP(A258,Data_Sheet!A26:D20024,4,FALSE)</f>
        <v>0</v>
      </c>
      <c r="E258" s="18">
        <f>(B258+C258+D258)</f>
        <v>0</v>
      </c>
      <c r="F258" s="18">
        <f>ROUND((0.12*E258),0)+VLOOKUP(A258,Data_Sheet!A26:E20024,5,FALSE)</f>
        <v>0</v>
      </c>
      <c r="G258" s="18">
        <f t="shared" ref="G258:G269" si="31">(F258-H258)</f>
        <v>0</v>
      </c>
      <c r="H258" s="18">
        <v>0</v>
      </c>
    </row>
    <row r="259" spans="1:8" ht="16.5" customHeight="1" x14ac:dyDescent="0.25">
      <c r="A259" s="16">
        <v>42095</v>
      </c>
      <c r="B259" s="17">
        <f>VLOOKUP(A259,Data_Sheet!A30:C20028,2,FALSE)</f>
        <v>0</v>
      </c>
      <c r="C259" s="18">
        <f>ROUND((VLOOKUP(A259,Data_Sheet!A3:C20256,3,FALSE)*(B259+D259)*0.01),0)</f>
        <v>0</v>
      </c>
      <c r="D259" s="17">
        <f>VLOOKUP(A259,Data_Sheet!A30:D20028,4,FALSE)</f>
        <v>0</v>
      </c>
      <c r="E259" s="18">
        <f t="shared" ref="E259:E269" si="32">(B259+C259+D259)</f>
        <v>0</v>
      </c>
      <c r="F259" s="18">
        <f>ROUND((0.12*E259),0)+VLOOKUP(A259,Data_Sheet!A30:E20028,5,FALSE)</f>
        <v>0</v>
      </c>
      <c r="G259" s="18">
        <f t="shared" si="31"/>
        <v>0</v>
      </c>
      <c r="H259" s="18">
        <v>0</v>
      </c>
    </row>
    <row r="260" spans="1:8" ht="16.5" customHeight="1" x14ac:dyDescent="0.25">
      <c r="A260" s="16">
        <v>42125</v>
      </c>
      <c r="B260" s="17">
        <f>VLOOKUP(A260,Data_Sheet!A31:C20029,2,FALSE)</f>
        <v>0</v>
      </c>
      <c r="C260" s="18">
        <f>ROUND((VLOOKUP(A260,Data_Sheet!A4:C20257,3,FALSE)*(B260+D260)*0.01),0)</f>
        <v>0</v>
      </c>
      <c r="D260" s="17">
        <f>VLOOKUP(A260,Data_Sheet!A31:D20029,4,FALSE)</f>
        <v>0</v>
      </c>
      <c r="E260" s="18">
        <f t="shared" si="32"/>
        <v>0</v>
      </c>
      <c r="F260" s="18">
        <f>ROUND((0.12*E260),0)+VLOOKUP(A260,Data_Sheet!A31:E20029,5,FALSE)</f>
        <v>0</v>
      </c>
      <c r="G260" s="18">
        <f t="shared" si="31"/>
        <v>0</v>
      </c>
      <c r="H260" s="18">
        <v>0</v>
      </c>
    </row>
    <row r="261" spans="1:8" ht="16.5" customHeight="1" x14ac:dyDescent="0.25">
      <c r="A261" s="16">
        <v>42156</v>
      </c>
      <c r="B261" s="17">
        <f>VLOOKUP(A261,Data_Sheet!A32:C20030,2,FALSE)</f>
        <v>0</v>
      </c>
      <c r="C261" s="18">
        <f>ROUND((VLOOKUP(A261,Data_Sheet!A5:C20258,3,FALSE)*(B261+D261)*0.01),0)</f>
        <v>0</v>
      </c>
      <c r="D261" s="17">
        <f>VLOOKUP(A261,Data_Sheet!A32:D20030,4,FALSE)</f>
        <v>0</v>
      </c>
      <c r="E261" s="18">
        <f t="shared" si="32"/>
        <v>0</v>
      </c>
      <c r="F261" s="18">
        <f>ROUND((0.12*E261),0)+VLOOKUP(A261,Data_Sheet!A32:E20030,5,FALSE)</f>
        <v>0</v>
      </c>
      <c r="G261" s="18">
        <f t="shared" si="31"/>
        <v>0</v>
      </c>
      <c r="H261" s="18">
        <v>0</v>
      </c>
    </row>
    <row r="262" spans="1:8" ht="16.5" customHeight="1" x14ac:dyDescent="0.25">
      <c r="A262" s="16">
        <v>42186</v>
      </c>
      <c r="B262" s="17">
        <f>VLOOKUP(A262,Data_Sheet!A33:C20031,2,FALSE)</f>
        <v>0</v>
      </c>
      <c r="C262" s="18">
        <f>ROUND((VLOOKUP(A262,Data_Sheet!A6:C20259,3,FALSE)*(B262+D262)*0.01),0)</f>
        <v>0</v>
      </c>
      <c r="D262" s="17">
        <f>VLOOKUP(A262,Data_Sheet!A33:D20031,4,FALSE)</f>
        <v>0</v>
      </c>
      <c r="E262" s="18">
        <f t="shared" si="32"/>
        <v>0</v>
      </c>
      <c r="F262" s="18">
        <f>ROUND((0.12*E262),0)+VLOOKUP(A262,Data_Sheet!A33:E20031,5,FALSE)</f>
        <v>0</v>
      </c>
      <c r="G262" s="18">
        <f t="shared" si="31"/>
        <v>0</v>
      </c>
      <c r="H262" s="18">
        <v>0</v>
      </c>
    </row>
    <row r="263" spans="1:8" ht="16.5" customHeight="1" x14ac:dyDescent="0.25">
      <c r="A263" s="16">
        <v>42217</v>
      </c>
      <c r="B263" s="17">
        <f>VLOOKUP(A263,Data_Sheet!A34:C20032,2,FALSE)</f>
        <v>0</v>
      </c>
      <c r="C263" s="18">
        <f>ROUND((VLOOKUP(A263,Data_Sheet!A7:C20260,3,FALSE)*(B263+D263)*0.01),0)</f>
        <v>0</v>
      </c>
      <c r="D263" s="17">
        <f>VLOOKUP(A263,Data_Sheet!A34:D20032,4,FALSE)</f>
        <v>0</v>
      </c>
      <c r="E263" s="18">
        <f t="shared" si="32"/>
        <v>0</v>
      </c>
      <c r="F263" s="18">
        <f>ROUND((0.12*E263),0)+VLOOKUP(A263,Data_Sheet!A34:E20032,5,FALSE)</f>
        <v>0</v>
      </c>
      <c r="G263" s="18">
        <f t="shared" si="31"/>
        <v>0</v>
      </c>
      <c r="H263" s="18">
        <v>0</v>
      </c>
    </row>
    <row r="264" spans="1:8" ht="16.5" customHeight="1" x14ac:dyDescent="0.25">
      <c r="A264" s="16">
        <v>42248</v>
      </c>
      <c r="B264" s="17">
        <f>VLOOKUP(A264,Data_Sheet!A35:C20033,2,FALSE)</f>
        <v>0</v>
      </c>
      <c r="C264" s="18">
        <f>ROUND((VLOOKUP(A264,Data_Sheet!A8:C20261,3,FALSE)*(B264+D264)*0.01),0)</f>
        <v>0</v>
      </c>
      <c r="D264" s="17">
        <f>VLOOKUP(A264,Data_Sheet!A35:D20033,4,FALSE)</f>
        <v>0</v>
      </c>
      <c r="E264" s="18">
        <f t="shared" si="32"/>
        <v>0</v>
      </c>
      <c r="F264" s="18">
        <f>ROUND((0.12*E264),0)+VLOOKUP(A264,Data_Sheet!A35:E20033,5,FALSE)</f>
        <v>0</v>
      </c>
      <c r="G264" s="18">
        <f t="shared" si="31"/>
        <v>0</v>
      </c>
      <c r="H264" s="18">
        <v>0</v>
      </c>
    </row>
    <row r="265" spans="1:8" ht="16.5" customHeight="1" x14ac:dyDescent="0.25">
      <c r="A265" s="16">
        <v>42278</v>
      </c>
      <c r="B265" s="17">
        <f>VLOOKUP(A265,Data_Sheet!A36:C20034,2,FALSE)</f>
        <v>0</v>
      </c>
      <c r="C265" s="18">
        <f>ROUND((VLOOKUP(A265,Data_Sheet!A9:C20262,3,FALSE)*(B265+D265)*0.01),0)</f>
        <v>0</v>
      </c>
      <c r="D265" s="17">
        <f>VLOOKUP(A265,Data_Sheet!A36:D20034,4,FALSE)</f>
        <v>0</v>
      </c>
      <c r="E265" s="18">
        <f t="shared" si="32"/>
        <v>0</v>
      </c>
      <c r="F265" s="18">
        <f>ROUND((0.12*E265),0)+VLOOKUP(A265,Data_Sheet!A36:E20034,5,FALSE)</f>
        <v>0</v>
      </c>
      <c r="G265" s="18">
        <f t="shared" si="31"/>
        <v>0</v>
      </c>
      <c r="H265" s="18">
        <v>0</v>
      </c>
    </row>
    <row r="266" spans="1:8" ht="16.5" customHeight="1" x14ac:dyDescent="0.25">
      <c r="A266" s="16">
        <v>42309</v>
      </c>
      <c r="B266" s="17">
        <f>VLOOKUP(A266,Data_Sheet!A37:C20035,2,FALSE)</f>
        <v>0</v>
      </c>
      <c r="C266" s="18">
        <f>ROUND((VLOOKUP(A266,Data_Sheet!A10:C20263,3,FALSE)*(B266+D266)*0.01),0)</f>
        <v>0</v>
      </c>
      <c r="D266" s="17">
        <f>VLOOKUP(A266,Data_Sheet!A37:D20035,4,FALSE)</f>
        <v>0</v>
      </c>
      <c r="E266" s="18">
        <f t="shared" si="32"/>
        <v>0</v>
      </c>
      <c r="F266" s="18">
        <f>ROUND((0.12*E266),0)+VLOOKUP(A266,Data_Sheet!A37:E20035,5,FALSE)</f>
        <v>0</v>
      </c>
      <c r="G266" s="18">
        <f t="shared" si="31"/>
        <v>0</v>
      </c>
      <c r="H266" s="18">
        <v>0</v>
      </c>
    </row>
    <row r="267" spans="1:8" ht="16.5" customHeight="1" x14ac:dyDescent="0.25">
      <c r="A267" s="16">
        <v>42339</v>
      </c>
      <c r="B267" s="17">
        <f>VLOOKUP(A267,Data_Sheet!A38:C20036,2,FALSE)</f>
        <v>0</v>
      </c>
      <c r="C267" s="18">
        <f>ROUND((VLOOKUP(A267,Data_Sheet!A11:C20264,3,FALSE)*(B267+D267)*0.01),0)</f>
        <v>0</v>
      </c>
      <c r="D267" s="17">
        <f>VLOOKUP(A267,Data_Sheet!A38:D20036,4,FALSE)</f>
        <v>0</v>
      </c>
      <c r="E267" s="18">
        <f t="shared" si="32"/>
        <v>0</v>
      </c>
      <c r="F267" s="18">
        <f>ROUND((0.12*E267),0)+VLOOKUP(A267,Data_Sheet!A38:E20036,5,FALSE)</f>
        <v>0</v>
      </c>
      <c r="G267" s="18">
        <f t="shared" si="31"/>
        <v>0</v>
      </c>
      <c r="H267" s="18">
        <v>0</v>
      </c>
    </row>
    <row r="268" spans="1:8" ht="16.5" customHeight="1" x14ac:dyDescent="0.25">
      <c r="A268" s="16">
        <v>42370</v>
      </c>
      <c r="B268" s="17">
        <f>VLOOKUP(A268,Data_Sheet!A39:C20037,2,FALSE)</f>
        <v>0</v>
      </c>
      <c r="C268" s="18">
        <f>ROUND((VLOOKUP(A268,Data_Sheet!A12:C20265,3,FALSE)*(B268+D268)*0.01),0)</f>
        <v>0</v>
      </c>
      <c r="D268" s="17">
        <f>VLOOKUP(A268,Data_Sheet!A39:D20037,4,FALSE)</f>
        <v>0</v>
      </c>
      <c r="E268" s="18">
        <f t="shared" si="32"/>
        <v>0</v>
      </c>
      <c r="F268" s="18">
        <f>ROUND((0.12*E268),0)+VLOOKUP(A268,Data_Sheet!A39:E20037,5,FALSE)</f>
        <v>0</v>
      </c>
      <c r="G268" s="18">
        <f t="shared" si="31"/>
        <v>0</v>
      </c>
      <c r="H268" s="18">
        <v>0</v>
      </c>
    </row>
    <row r="269" spans="1:8" ht="16.5" customHeight="1" x14ac:dyDescent="0.25">
      <c r="A269" s="16">
        <v>42401</v>
      </c>
      <c r="B269" s="17">
        <f>VLOOKUP(A269,Data_Sheet!A40:C20038,2,FALSE)</f>
        <v>0</v>
      </c>
      <c r="C269" s="18">
        <f>ROUND((VLOOKUP(A269,Data_Sheet!A13:C20266,3,FALSE)*(B269+D269)*0.01),0)</f>
        <v>0</v>
      </c>
      <c r="D269" s="17">
        <f>VLOOKUP(A269,Data_Sheet!A40:D20038,4,FALSE)</f>
        <v>0</v>
      </c>
      <c r="E269" s="18">
        <f t="shared" si="32"/>
        <v>0</v>
      </c>
      <c r="F269" s="18">
        <f>ROUND((0.12*E269),0)+VLOOKUP(A269,Data_Sheet!A40:E20038,5,FALSE)</f>
        <v>0</v>
      </c>
      <c r="G269" s="18">
        <f t="shared" si="31"/>
        <v>0</v>
      </c>
      <c r="H269" s="18">
        <v>0</v>
      </c>
    </row>
    <row r="270" spans="1:8" ht="16.5" customHeight="1" x14ac:dyDescent="0.25">
      <c r="A270" s="76" t="s">
        <v>1</v>
      </c>
      <c r="B270" s="77"/>
      <c r="C270" s="81" t="s">
        <v>6</v>
      </c>
      <c r="D270" s="82"/>
      <c r="E270" s="83" t="s">
        <v>2</v>
      </c>
      <c r="F270" s="84"/>
      <c r="G270" s="76" t="s">
        <v>3</v>
      </c>
      <c r="H270" s="77"/>
    </row>
    <row r="271" spans="1:8" ht="16.5" customHeight="1" x14ac:dyDescent="0.25">
      <c r="A271" s="1" t="s">
        <v>4</v>
      </c>
      <c r="B271" s="2" t="s">
        <v>5</v>
      </c>
      <c r="C271" s="3" t="s">
        <v>4</v>
      </c>
      <c r="D271" s="4" t="s">
        <v>5</v>
      </c>
      <c r="E271" s="3" t="s">
        <v>4</v>
      </c>
      <c r="F271" s="4" t="s">
        <v>5</v>
      </c>
      <c r="G271" s="3" t="s">
        <v>4</v>
      </c>
      <c r="H271" s="4" t="s">
        <v>5</v>
      </c>
    </row>
    <row r="272" spans="1:8" ht="16.5" customHeight="1" x14ac:dyDescent="0.25">
      <c r="A272" s="2">
        <f>(G255)</f>
        <v>0</v>
      </c>
      <c r="B272" s="2">
        <f>(H255)</f>
        <v>0</v>
      </c>
      <c r="C272" s="3">
        <f>ROUND((((F258*12+F259*11+F260*10+F261*9+F262*8+F263*7+F264*6+F265*5+F266*4+F267*3+F268*2+F269*1)/12)+A272)*H257,0)</f>
        <v>0</v>
      </c>
      <c r="D272" s="3">
        <f>ROUND((((G258*12+G259*11+G260*10+G261*9+G262*8+G263*7+G264*6+G265*5+G266*4+G267*3+G268*2+G269*1)/12)+B272)*H257,0)</f>
        <v>0</v>
      </c>
      <c r="E272" s="3">
        <f>SUM(F258:F269)</f>
        <v>0</v>
      </c>
      <c r="F272" s="3">
        <f>SUM(G258:G269)</f>
        <v>0</v>
      </c>
      <c r="G272" s="3">
        <f>(A272+C272+E272)</f>
        <v>0</v>
      </c>
      <c r="H272" s="3">
        <f>(B272+D272+F272)</f>
        <v>0</v>
      </c>
    </row>
    <row r="273" spans="1:8" ht="16.5" customHeight="1" x14ac:dyDescent="0.25">
      <c r="G273" s="88" t="s">
        <v>65</v>
      </c>
      <c r="H273" s="88"/>
    </row>
    <row r="274" spans="1:8" ht="16.5" customHeight="1" x14ac:dyDescent="0.25">
      <c r="A274" s="78" t="s">
        <v>64</v>
      </c>
      <c r="B274" s="79"/>
      <c r="C274" s="79"/>
      <c r="D274" s="79"/>
      <c r="E274" s="80"/>
      <c r="F274" s="5" t="s">
        <v>37</v>
      </c>
      <c r="G274" s="6" t="s">
        <v>19</v>
      </c>
      <c r="H274" s="7">
        <f>VLOOKUP(F274,Data_Sheet!H2:I2018,2,FALSE)</f>
        <v>8.6499999999999994E-2</v>
      </c>
    </row>
    <row r="275" spans="1:8" ht="16.5" customHeight="1" x14ac:dyDescent="0.25">
      <c r="A275" s="16">
        <v>42430</v>
      </c>
      <c r="B275" s="17">
        <f>VLOOKUP(A275,Data_Sheet!A41:C20039,2,FALSE)</f>
        <v>0</v>
      </c>
      <c r="C275" s="18">
        <f>ROUND((VLOOKUP(A275,Data_Sheet!A14:C20267,3,FALSE)*(B275+D275)*0.01),0)</f>
        <v>0</v>
      </c>
      <c r="D275" s="17">
        <f>VLOOKUP(A275,Data_Sheet!A41:D20039,4,FALSE)</f>
        <v>0</v>
      </c>
      <c r="E275" s="18">
        <f>(B275+C275+D275)</f>
        <v>0</v>
      </c>
      <c r="F275" s="18">
        <f>ROUND((0.12*E275),0)+VLOOKUP(A275,Data_Sheet!A41:E20039,5,FALSE)</f>
        <v>0</v>
      </c>
      <c r="G275" s="18">
        <f t="shared" ref="G275:G286" si="33">(F275-H275)</f>
        <v>0</v>
      </c>
      <c r="H275" s="18">
        <v>0</v>
      </c>
    </row>
    <row r="276" spans="1:8" ht="16.5" customHeight="1" x14ac:dyDescent="0.25">
      <c r="A276" s="16">
        <v>42461</v>
      </c>
      <c r="B276" s="17">
        <f>VLOOKUP(A276,Data_Sheet!A47:C20045,2,FALSE)</f>
        <v>0</v>
      </c>
      <c r="C276" s="18">
        <f>ROUND((VLOOKUP(A276,Data_Sheet!A20:C20273,3,FALSE)*(B276+D276)*0.01),0)</f>
        <v>0</v>
      </c>
      <c r="D276" s="17">
        <f>VLOOKUP(A276,Data_Sheet!A47:D20045,4,FALSE)</f>
        <v>0</v>
      </c>
      <c r="E276" s="18">
        <f t="shared" ref="E276:E286" si="34">(B276+C276+D276)</f>
        <v>0</v>
      </c>
      <c r="F276" s="18">
        <f>ROUND((0.12*E276),0)+VLOOKUP(A276,Data_Sheet!A47:E20045,5,FALSE)</f>
        <v>0</v>
      </c>
      <c r="G276" s="18">
        <f t="shared" si="33"/>
        <v>0</v>
      </c>
      <c r="H276" s="18">
        <v>0</v>
      </c>
    </row>
    <row r="277" spans="1:8" ht="16.5" customHeight="1" x14ac:dyDescent="0.25">
      <c r="A277" s="16">
        <v>42491</v>
      </c>
      <c r="B277" s="17">
        <f>VLOOKUP(A277,Data_Sheet!A48:C20046,2,FALSE)</f>
        <v>0</v>
      </c>
      <c r="C277" s="18">
        <f>ROUND((VLOOKUP(A277,Data_Sheet!A21:C20274,3,FALSE)*(B277+D277)*0.01),0)</f>
        <v>0</v>
      </c>
      <c r="D277" s="17">
        <f>VLOOKUP(A277,Data_Sheet!A48:D20046,4,FALSE)</f>
        <v>0</v>
      </c>
      <c r="E277" s="18">
        <f t="shared" si="34"/>
        <v>0</v>
      </c>
      <c r="F277" s="18">
        <f>ROUND((0.12*E277),0)+VLOOKUP(A277,Data_Sheet!A48:E20046,5,FALSE)</f>
        <v>0</v>
      </c>
      <c r="G277" s="18">
        <f t="shared" si="33"/>
        <v>0</v>
      </c>
      <c r="H277" s="18">
        <v>0</v>
      </c>
    </row>
    <row r="278" spans="1:8" ht="16.5" customHeight="1" x14ac:dyDescent="0.25">
      <c r="A278" s="16">
        <v>42522</v>
      </c>
      <c r="B278" s="17">
        <f>VLOOKUP(A278,Data_Sheet!A49:C20047,2,FALSE)</f>
        <v>0</v>
      </c>
      <c r="C278" s="18">
        <f>ROUND((VLOOKUP(A278,Data_Sheet!A22:C20275,3,FALSE)*(B278+D278)*0.01),0)</f>
        <v>0</v>
      </c>
      <c r="D278" s="17">
        <f>VLOOKUP(A278,Data_Sheet!A49:D20047,4,FALSE)</f>
        <v>0</v>
      </c>
      <c r="E278" s="18">
        <f t="shared" si="34"/>
        <v>0</v>
      </c>
      <c r="F278" s="18">
        <f>ROUND((0.12*E278),0)+VLOOKUP(A278,Data_Sheet!A49:E20047,5,FALSE)</f>
        <v>0</v>
      </c>
      <c r="G278" s="18">
        <f t="shared" si="33"/>
        <v>0</v>
      </c>
      <c r="H278" s="18">
        <v>0</v>
      </c>
    </row>
    <row r="279" spans="1:8" ht="16.5" customHeight="1" x14ac:dyDescent="0.25">
      <c r="A279" s="16">
        <v>42552</v>
      </c>
      <c r="B279" s="17">
        <f>VLOOKUP(A279,Data_Sheet!A50:C20048,2,FALSE)</f>
        <v>0</v>
      </c>
      <c r="C279" s="18">
        <f>ROUND((VLOOKUP(A279,Data_Sheet!A23:C20276,3,FALSE)*(B279+D279)*0.01),0)</f>
        <v>0</v>
      </c>
      <c r="D279" s="17">
        <f>VLOOKUP(A279,Data_Sheet!A50:D20048,4,FALSE)</f>
        <v>0</v>
      </c>
      <c r="E279" s="18">
        <f t="shared" si="34"/>
        <v>0</v>
      </c>
      <c r="F279" s="18">
        <f>ROUND((0.12*E279),0)+VLOOKUP(A279,Data_Sheet!A50:E20048,5,FALSE)</f>
        <v>0</v>
      </c>
      <c r="G279" s="18">
        <f t="shared" si="33"/>
        <v>0</v>
      </c>
      <c r="H279" s="18">
        <v>0</v>
      </c>
    </row>
    <row r="280" spans="1:8" ht="16.5" customHeight="1" x14ac:dyDescent="0.25">
      <c r="A280" s="16">
        <v>42583</v>
      </c>
      <c r="B280" s="17">
        <f>VLOOKUP(A280,Data_Sheet!A51:C20049,2,FALSE)</f>
        <v>0</v>
      </c>
      <c r="C280" s="18">
        <f>ROUND((VLOOKUP(A280,Data_Sheet!A24:C20277,3,FALSE)*(B280+D280)*0.01),0)</f>
        <v>0</v>
      </c>
      <c r="D280" s="17">
        <f>VLOOKUP(A280,Data_Sheet!A51:D20049,4,FALSE)</f>
        <v>0</v>
      </c>
      <c r="E280" s="18">
        <f t="shared" si="34"/>
        <v>0</v>
      </c>
      <c r="F280" s="18">
        <f>ROUND((0.12*E280),0)+VLOOKUP(A280,Data_Sheet!A51:E20049,5,FALSE)</f>
        <v>0</v>
      </c>
      <c r="G280" s="18">
        <f t="shared" si="33"/>
        <v>0</v>
      </c>
      <c r="H280" s="18">
        <v>0</v>
      </c>
    </row>
    <row r="281" spans="1:8" ht="16.5" customHeight="1" x14ac:dyDescent="0.25">
      <c r="A281" s="16">
        <v>42614</v>
      </c>
      <c r="B281" s="17">
        <f>VLOOKUP(A281,Data_Sheet!A52:C20050,2,FALSE)</f>
        <v>0</v>
      </c>
      <c r="C281" s="18">
        <f>ROUND((VLOOKUP(A281,Data_Sheet!A25:C20278,3,FALSE)*(B281+D281)*0.01),0)</f>
        <v>0</v>
      </c>
      <c r="D281" s="17">
        <f>VLOOKUP(A281,Data_Sheet!A52:D20050,4,FALSE)</f>
        <v>0</v>
      </c>
      <c r="E281" s="18">
        <f t="shared" si="34"/>
        <v>0</v>
      </c>
      <c r="F281" s="18">
        <f>ROUND((0.12*E281),0)+VLOOKUP(A281,Data_Sheet!A52:E20050,5,FALSE)</f>
        <v>0</v>
      </c>
      <c r="G281" s="18">
        <f t="shared" si="33"/>
        <v>0</v>
      </c>
      <c r="H281" s="18">
        <v>0</v>
      </c>
    </row>
    <row r="282" spans="1:8" ht="16.5" customHeight="1" x14ac:dyDescent="0.25">
      <c r="A282" s="16">
        <v>42644</v>
      </c>
      <c r="B282" s="17">
        <f>VLOOKUP(A282,Data_Sheet!A53:C20051,2,FALSE)</f>
        <v>0</v>
      </c>
      <c r="C282" s="18">
        <f>ROUND((VLOOKUP(A282,Data_Sheet!A26:C20279,3,FALSE)*(B282+D282)*0.01),0)</f>
        <v>0</v>
      </c>
      <c r="D282" s="17">
        <f>VLOOKUP(A282,Data_Sheet!A53:D20051,4,FALSE)</f>
        <v>0</v>
      </c>
      <c r="E282" s="18">
        <f t="shared" si="34"/>
        <v>0</v>
      </c>
      <c r="F282" s="18">
        <f>ROUND((0.12*E282),0)+VLOOKUP(A282,Data_Sheet!A53:E20051,5,FALSE)</f>
        <v>0</v>
      </c>
      <c r="G282" s="18">
        <f t="shared" si="33"/>
        <v>0</v>
      </c>
      <c r="H282" s="18">
        <v>0</v>
      </c>
    </row>
    <row r="283" spans="1:8" ht="16.5" customHeight="1" x14ac:dyDescent="0.25">
      <c r="A283" s="16">
        <v>42675</v>
      </c>
      <c r="B283" s="17">
        <f>VLOOKUP(A283,Data_Sheet!A54:C20052,2,FALSE)</f>
        <v>0</v>
      </c>
      <c r="C283" s="18">
        <f>ROUND((VLOOKUP(A283,Data_Sheet!A27:C20280,3,FALSE)*(B283+D283)*0.01),0)</f>
        <v>0</v>
      </c>
      <c r="D283" s="17">
        <f>VLOOKUP(A283,Data_Sheet!A54:D20052,4,FALSE)</f>
        <v>0</v>
      </c>
      <c r="E283" s="18">
        <f t="shared" si="34"/>
        <v>0</v>
      </c>
      <c r="F283" s="18">
        <f>ROUND((0.12*E283),0)+VLOOKUP(A283,Data_Sheet!A54:E20052,5,FALSE)</f>
        <v>0</v>
      </c>
      <c r="G283" s="18">
        <f t="shared" si="33"/>
        <v>0</v>
      </c>
      <c r="H283" s="18">
        <v>0</v>
      </c>
    </row>
    <row r="284" spans="1:8" ht="16.5" customHeight="1" x14ac:dyDescent="0.25">
      <c r="A284" s="16">
        <v>42705</v>
      </c>
      <c r="B284" s="17">
        <f>VLOOKUP(A284,Data_Sheet!A55:C20053,2,FALSE)</f>
        <v>0</v>
      </c>
      <c r="C284" s="18">
        <f>ROUND((VLOOKUP(A284,Data_Sheet!A28:C20281,3,FALSE)*(B284+D284)*0.01),0)</f>
        <v>0</v>
      </c>
      <c r="D284" s="17">
        <f>VLOOKUP(A284,Data_Sheet!A55:D20053,4,FALSE)</f>
        <v>0</v>
      </c>
      <c r="E284" s="18">
        <f t="shared" si="34"/>
        <v>0</v>
      </c>
      <c r="F284" s="18">
        <f>ROUND((0.12*E284),0)+VLOOKUP(A284,Data_Sheet!A55:E20053,5,FALSE)</f>
        <v>0</v>
      </c>
      <c r="G284" s="18">
        <f t="shared" si="33"/>
        <v>0</v>
      </c>
      <c r="H284" s="18">
        <v>0</v>
      </c>
    </row>
    <row r="285" spans="1:8" ht="16.5" customHeight="1" x14ac:dyDescent="0.25">
      <c r="A285" s="16">
        <v>42736</v>
      </c>
      <c r="B285" s="17">
        <f>VLOOKUP(A285,Data_Sheet!A56:C20054,2,FALSE)</f>
        <v>0</v>
      </c>
      <c r="C285" s="18">
        <f>ROUND((VLOOKUP(A285,Data_Sheet!A29:C20282,3,FALSE)*(B285+D285)*0.01),0)</f>
        <v>0</v>
      </c>
      <c r="D285" s="17">
        <f>VLOOKUP(A285,Data_Sheet!A56:D20054,4,FALSE)</f>
        <v>0</v>
      </c>
      <c r="E285" s="18">
        <f t="shared" si="34"/>
        <v>0</v>
      </c>
      <c r="F285" s="18">
        <f>ROUND((0.12*E285),0)+VLOOKUP(A285,Data_Sheet!A56:E20054,5,FALSE)</f>
        <v>0</v>
      </c>
      <c r="G285" s="18">
        <f t="shared" si="33"/>
        <v>0</v>
      </c>
      <c r="H285" s="18">
        <v>0</v>
      </c>
    </row>
    <row r="286" spans="1:8" ht="16.5" customHeight="1" x14ac:dyDescent="0.25">
      <c r="A286" s="16">
        <v>42767</v>
      </c>
      <c r="B286" s="17">
        <f>VLOOKUP(A286,Data_Sheet!A57:C20055,2,FALSE)</f>
        <v>0</v>
      </c>
      <c r="C286" s="18">
        <f>ROUND((VLOOKUP(A286,Data_Sheet!A30:C20283,3,FALSE)*(B286+D286)*0.01),0)</f>
        <v>0</v>
      </c>
      <c r="D286" s="17">
        <f>VLOOKUP(A286,Data_Sheet!A57:D20055,4,FALSE)</f>
        <v>0</v>
      </c>
      <c r="E286" s="18">
        <f t="shared" si="34"/>
        <v>0</v>
      </c>
      <c r="F286" s="18">
        <f>ROUND((0.12*E286),0)+VLOOKUP(A286,Data_Sheet!A57:E20055,5,FALSE)</f>
        <v>0</v>
      </c>
      <c r="G286" s="18">
        <f t="shared" si="33"/>
        <v>0</v>
      </c>
      <c r="H286" s="18">
        <v>0</v>
      </c>
    </row>
    <row r="287" spans="1:8" ht="16.5" customHeight="1" x14ac:dyDescent="0.25">
      <c r="A287" s="76" t="s">
        <v>1</v>
      </c>
      <c r="B287" s="77"/>
      <c r="C287" s="81" t="s">
        <v>6</v>
      </c>
      <c r="D287" s="82"/>
      <c r="E287" s="83" t="s">
        <v>2</v>
      </c>
      <c r="F287" s="84"/>
      <c r="G287" s="76" t="s">
        <v>3</v>
      </c>
      <c r="H287" s="77"/>
    </row>
    <row r="288" spans="1:8" ht="16.5" customHeight="1" x14ac:dyDescent="0.25">
      <c r="A288" s="1" t="s">
        <v>4</v>
      </c>
      <c r="B288" s="2" t="s">
        <v>5</v>
      </c>
      <c r="C288" s="3" t="s">
        <v>4</v>
      </c>
      <c r="D288" s="4" t="s">
        <v>5</v>
      </c>
      <c r="E288" s="3" t="s">
        <v>4</v>
      </c>
      <c r="F288" s="4" t="s">
        <v>5</v>
      </c>
      <c r="G288" s="3" t="s">
        <v>4</v>
      </c>
      <c r="H288" s="4" t="s">
        <v>5</v>
      </c>
    </row>
    <row r="289" spans="1:8" ht="16.5" customHeight="1" x14ac:dyDescent="0.25">
      <c r="A289" s="2">
        <f>(G272)</f>
        <v>0</v>
      </c>
      <c r="B289" s="2">
        <f>(H272)</f>
        <v>0</v>
      </c>
      <c r="C289" s="3">
        <f>ROUND((((F275*12+F276*11+F277*10+F278*9+F279*8+F280*7+F281*6+F282*5+F283*4+F284*3+F285*2+F286*1)/12)+A289)*H274,0)</f>
        <v>0</v>
      </c>
      <c r="D289" s="3">
        <f>ROUND((((G275*12+G276*11+G277*10+G278*9+G279*8+G280*7+G281*6+G282*5+G283*4+G284*3+G285*2+G286*1)/12)+B289)*H274,0)</f>
        <v>0</v>
      </c>
      <c r="E289" s="3">
        <f>SUM(F275:F286)</f>
        <v>0</v>
      </c>
      <c r="F289" s="3">
        <f>SUM(G275:G286)</f>
        <v>0</v>
      </c>
      <c r="G289" s="3">
        <f>(A289+C289+E289)</f>
        <v>0</v>
      </c>
      <c r="H289" s="3">
        <f>(B289+D289+F289)</f>
        <v>0</v>
      </c>
    </row>
    <row r="290" spans="1:8" ht="16.5" customHeight="1" x14ac:dyDescent="0.25">
      <c r="G290" s="88" t="s">
        <v>65</v>
      </c>
      <c r="H290" s="88"/>
    </row>
    <row r="291" spans="1:8" ht="16.5" customHeight="1" x14ac:dyDescent="0.25">
      <c r="A291" s="78" t="s">
        <v>64</v>
      </c>
      <c r="B291" s="79"/>
      <c r="C291" s="79"/>
      <c r="D291" s="79"/>
      <c r="E291" s="80"/>
      <c r="F291" s="5" t="s">
        <v>38</v>
      </c>
      <c r="G291" s="6" t="s">
        <v>19</v>
      </c>
      <c r="H291" s="7">
        <f>VLOOKUP(F291,Data_Sheet!H2:I2035,2,FALSE)</f>
        <v>8.6499999999999994E-2</v>
      </c>
    </row>
    <row r="292" spans="1:8" ht="16.5" customHeight="1" x14ac:dyDescent="0.25">
      <c r="A292" s="16">
        <v>42795</v>
      </c>
      <c r="B292" s="17">
        <f>VLOOKUP(A292,Data_Sheet!A58:C20056,2,FALSE)</f>
        <v>0</v>
      </c>
      <c r="C292" s="18">
        <f>ROUND((VLOOKUP(A292,Data_Sheet!A31:C20284,3,FALSE)*(B292+D292)*0.01),0)</f>
        <v>0</v>
      </c>
      <c r="D292" s="17">
        <f>VLOOKUP(A292,Data_Sheet!A58:D20056,4,FALSE)</f>
        <v>0</v>
      </c>
      <c r="E292" s="18">
        <f>(B292+C292+D292)</f>
        <v>0</v>
      </c>
      <c r="F292" s="18">
        <f>ROUND((0.12*E292),0)+VLOOKUP(A292,Data_Sheet!A58:E20056,5,FALSE)</f>
        <v>0</v>
      </c>
      <c r="G292" s="18">
        <f t="shared" ref="G292:G303" si="35">(F292-H292)</f>
        <v>0</v>
      </c>
      <c r="H292" s="18">
        <v>0</v>
      </c>
    </row>
    <row r="293" spans="1:8" ht="16.5" customHeight="1" x14ac:dyDescent="0.25">
      <c r="A293" s="16">
        <v>42826</v>
      </c>
      <c r="B293" s="17">
        <f>VLOOKUP(A293,Data_Sheet!A64:C20062,2,FALSE)</f>
        <v>0</v>
      </c>
      <c r="C293" s="18">
        <f>ROUND((VLOOKUP(A293,Data_Sheet!A37:C20290,3,FALSE)*(B293+D293)*0.01),0)</f>
        <v>0</v>
      </c>
      <c r="D293" s="17">
        <f>VLOOKUP(A293,Data_Sheet!A64:D20062,4,FALSE)</f>
        <v>0</v>
      </c>
      <c r="E293" s="18">
        <f t="shared" ref="E293:E303" si="36">(B293+C293+D293)</f>
        <v>0</v>
      </c>
      <c r="F293" s="18">
        <f>ROUND((0.12*E293),0)+VLOOKUP(A293,Data_Sheet!A64:E20062,5,FALSE)</f>
        <v>0</v>
      </c>
      <c r="G293" s="18">
        <f t="shared" si="35"/>
        <v>0</v>
      </c>
      <c r="H293" s="18">
        <v>0</v>
      </c>
    </row>
    <row r="294" spans="1:8" ht="16.5" customHeight="1" x14ac:dyDescent="0.25">
      <c r="A294" s="16">
        <v>42856</v>
      </c>
      <c r="B294" s="17">
        <f>VLOOKUP(A294,Data_Sheet!A65:C20063,2,FALSE)</f>
        <v>0</v>
      </c>
      <c r="C294" s="18">
        <f>ROUND((VLOOKUP(A294,Data_Sheet!A38:C20291,3,FALSE)*(B294+D294)*0.01),0)</f>
        <v>0</v>
      </c>
      <c r="D294" s="17">
        <f>VLOOKUP(A294,Data_Sheet!A65:D20063,4,FALSE)</f>
        <v>0</v>
      </c>
      <c r="E294" s="18">
        <f t="shared" si="36"/>
        <v>0</v>
      </c>
      <c r="F294" s="18">
        <f>ROUND((0.12*E294),0)+VLOOKUP(A294,Data_Sheet!A65:E20063,5,FALSE)</f>
        <v>0</v>
      </c>
      <c r="G294" s="18">
        <f t="shared" si="35"/>
        <v>0</v>
      </c>
      <c r="H294" s="18">
        <v>0</v>
      </c>
    </row>
    <row r="295" spans="1:8" ht="16.5" customHeight="1" x14ac:dyDescent="0.25">
      <c r="A295" s="16">
        <v>42887</v>
      </c>
      <c r="B295" s="17">
        <f>VLOOKUP(A295,Data_Sheet!A66:C20064,2,FALSE)</f>
        <v>0</v>
      </c>
      <c r="C295" s="18">
        <f>ROUND((VLOOKUP(A295,Data_Sheet!A39:C20292,3,FALSE)*(B295+D295)*0.01),0)</f>
        <v>0</v>
      </c>
      <c r="D295" s="17">
        <f>VLOOKUP(A295,Data_Sheet!A66:D20064,4,FALSE)</f>
        <v>0</v>
      </c>
      <c r="E295" s="18">
        <f t="shared" si="36"/>
        <v>0</v>
      </c>
      <c r="F295" s="18">
        <f>ROUND((0.12*E295),0)+VLOOKUP(A295,Data_Sheet!A66:E20064,5,FALSE)</f>
        <v>0</v>
      </c>
      <c r="G295" s="18">
        <f t="shared" si="35"/>
        <v>0</v>
      </c>
      <c r="H295" s="18">
        <v>0</v>
      </c>
    </row>
    <row r="296" spans="1:8" ht="16.5" customHeight="1" x14ac:dyDescent="0.25">
      <c r="A296" s="16">
        <v>42917</v>
      </c>
      <c r="B296" s="17">
        <f>VLOOKUP(A296,Data_Sheet!A67:C20065,2,FALSE)</f>
        <v>0</v>
      </c>
      <c r="C296" s="18">
        <f>ROUND((VLOOKUP(A296,Data_Sheet!A40:C20293,3,FALSE)*(B296+D296)*0.01),0)</f>
        <v>0</v>
      </c>
      <c r="D296" s="17">
        <f>VLOOKUP(A296,Data_Sheet!A67:D20065,4,FALSE)</f>
        <v>0</v>
      </c>
      <c r="E296" s="18">
        <f t="shared" si="36"/>
        <v>0</v>
      </c>
      <c r="F296" s="18">
        <f>ROUND((0.12*E296),0)+VLOOKUP(A296,Data_Sheet!A67:E20065,5,FALSE)</f>
        <v>0</v>
      </c>
      <c r="G296" s="18">
        <f t="shared" si="35"/>
        <v>0</v>
      </c>
      <c r="H296" s="18">
        <v>0</v>
      </c>
    </row>
    <row r="297" spans="1:8" ht="16.5" customHeight="1" x14ac:dyDescent="0.25">
      <c r="A297" s="16">
        <v>42948</v>
      </c>
      <c r="B297" s="17">
        <f>VLOOKUP(A297,Data_Sheet!A68:C20066,2,FALSE)</f>
        <v>0</v>
      </c>
      <c r="C297" s="18">
        <f>ROUND((VLOOKUP(A297,Data_Sheet!A41:C20294,3,FALSE)*(B297+D297)*0.01),0)</f>
        <v>0</v>
      </c>
      <c r="D297" s="17">
        <f>VLOOKUP(A297,Data_Sheet!A68:D20066,4,FALSE)</f>
        <v>0</v>
      </c>
      <c r="E297" s="18">
        <f t="shared" si="36"/>
        <v>0</v>
      </c>
      <c r="F297" s="18">
        <f>ROUND((0.12*E297),0)+VLOOKUP(A297,Data_Sheet!A68:E20066,5,FALSE)</f>
        <v>0</v>
      </c>
      <c r="G297" s="18">
        <f t="shared" si="35"/>
        <v>0</v>
      </c>
      <c r="H297" s="18">
        <v>0</v>
      </c>
    </row>
    <row r="298" spans="1:8" ht="16.5" customHeight="1" x14ac:dyDescent="0.25">
      <c r="A298" s="16">
        <v>42979</v>
      </c>
      <c r="B298" s="17">
        <f>VLOOKUP(A298,Data_Sheet!A69:C20067,2,FALSE)</f>
        <v>0</v>
      </c>
      <c r="C298" s="18">
        <f>ROUND((VLOOKUP(A298,Data_Sheet!A42:C20295,3,FALSE)*(B298+D298)*0.01),0)</f>
        <v>0</v>
      </c>
      <c r="D298" s="17">
        <f>VLOOKUP(A298,Data_Sheet!A69:D20067,4,FALSE)</f>
        <v>0</v>
      </c>
      <c r="E298" s="18">
        <f t="shared" si="36"/>
        <v>0</v>
      </c>
      <c r="F298" s="18">
        <f>ROUND((0.12*E298),0)+VLOOKUP(A298,Data_Sheet!A69:E20067,5,FALSE)</f>
        <v>0</v>
      </c>
      <c r="G298" s="18">
        <f t="shared" si="35"/>
        <v>0</v>
      </c>
      <c r="H298" s="18">
        <v>0</v>
      </c>
    </row>
    <row r="299" spans="1:8" ht="16.5" customHeight="1" x14ac:dyDescent="0.25">
      <c r="A299" s="16">
        <v>43009</v>
      </c>
      <c r="B299" s="17">
        <f>VLOOKUP(A299,Data_Sheet!A70:C20068,2,FALSE)</f>
        <v>0</v>
      </c>
      <c r="C299" s="18">
        <f>ROUND((VLOOKUP(A299,Data_Sheet!A43:C20296,3,FALSE)*(B299+D299)*0.01),0)</f>
        <v>0</v>
      </c>
      <c r="D299" s="17">
        <f>VLOOKUP(A299,Data_Sheet!A70:D20068,4,FALSE)</f>
        <v>0</v>
      </c>
      <c r="E299" s="18">
        <f t="shared" si="36"/>
        <v>0</v>
      </c>
      <c r="F299" s="18">
        <f>ROUND((0.12*E299),0)+VLOOKUP(A299,Data_Sheet!A70:E20068,5,FALSE)</f>
        <v>0</v>
      </c>
      <c r="G299" s="18">
        <f t="shared" si="35"/>
        <v>0</v>
      </c>
      <c r="H299" s="18">
        <v>0</v>
      </c>
    </row>
    <row r="300" spans="1:8" ht="16.5" customHeight="1" x14ac:dyDescent="0.25">
      <c r="A300" s="16">
        <v>43040</v>
      </c>
      <c r="B300" s="17">
        <f>VLOOKUP(A300,Data_Sheet!A71:C20069,2,FALSE)</f>
        <v>0</v>
      </c>
      <c r="C300" s="18">
        <f>ROUND((VLOOKUP(A300,Data_Sheet!A44:C20297,3,FALSE)*(B300+D300)*0.01),0)</f>
        <v>0</v>
      </c>
      <c r="D300" s="17">
        <f>VLOOKUP(A300,Data_Sheet!A71:D20069,4,FALSE)</f>
        <v>0</v>
      </c>
      <c r="E300" s="18">
        <f t="shared" si="36"/>
        <v>0</v>
      </c>
      <c r="F300" s="18">
        <f>ROUND((0.12*E300),0)+VLOOKUP(A300,Data_Sheet!A71:E20069,5,FALSE)</f>
        <v>0</v>
      </c>
      <c r="G300" s="18">
        <f t="shared" si="35"/>
        <v>0</v>
      </c>
      <c r="H300" s="18">
        <v>0</v>
      </c>
    </row>
    <row r="301" spans="1:8" ht="16.5" customHeight="1" x14ac:dyDescent="0.25">
      <c r="A301" s="16">
        <v>43070</v>
      </c>
      <c r="B301" s="17">
        <f>VLOOKUP(A301,Data_Sheet!A72:C20070,2,FALSE)</f>
        <v>0</v>
      </c>
      <c r="C301" s="18">
        <f>ROUND((VLOOKUP(A301,Data_Sheet!A45:C20298,3,FALSE)*(B301+D301)*0.01),0)</f>
        <v>0</v>
      </c>
      <c r="D301" s="17">
        <f>VLOOKUP(A301,Data_Sheet!A72:D20070,4,FALSE)</f>
        <v>0</v>
      </c>
      <c r="E301" s="18">
        <f t="shared" si="36"/>
        <v>0</v>
      </c>
      <c r="F301" s="18">
        <f>ROUND((0.12*E301),0)+VLOOKUP(A301,Data_Sheet!A72:E20070,5,FALSE)</f>
        <v>0</v>
      </c>
      <c r="G301" s="18">
        <f t="shared" si="35"/>
        <v>0</v>
      </c>
      <c r="H301" s="18">
        <v>0</v>
      </c>
    </row>
    <row r="302" spans="1:8" ht="16.5" customHeight="1" x14ac:dyDescent="0.25">
      <c r="A302" s="16">
        <v>43101</v>
      </c>
      <c r="B302" s="17">
        <f>VLOOKUP(A302,Data_Sheet!A73:C20071,2,FALSE)</f>
        <v>0</v>
      </c>
      <c r="C302" s="18">
        <f>ROUND((VLOOKUP(A302,Data_Sheet!A46:C20299,3,FALSE)*(B302+D302)*0.01),0)</f>
        <v>0</v>
      </c>
      <c r="D302" s="17">
        <f>VLOOKUP(A302,Data_Sheet!A73:D20071,4,FALSE)</f>
        <v>0</v>
      </c>
      <c r="E302" s="18">
        <f t="shared" si="36"/>
        <v>0</v>
      </c>
      <c r="F302" s="18">
        <f>ROUND((0.12*E302),0)+VLOOKUP(A302,Data_Sheet!A73:E20071,5,FALSE)</f>
        <v>0</v>
      </c>
      <c r="G302" s="18">
        <f t="shared" si="35"/>
        <v>0</v>
      </c>
      <c r="H302" s="18">
        <v>0</v>
      </c>
    </row>
    <row r="303" spans="1:8" ht="16.5" customHeight="1" x14ac:dyDescent="0.25">
      <c r="A303" s="16">
        <v>43132</v>
      </c>
      <c r="B303" s="17">
        <f>VLOOKUP(A303,Data_Sheet!A74:C20072,2,FALSE)</f>
        <v>0</v>
      </c>
      <c r="C303" s="18">
        <f>ROUND((VLOOKUP(A303,Data_Sheet!A47:C20300,3,FALSE)*(B303+D303)*0.01),0)</f>
        <v>0</v>
      </c>
      <c r="D303" s="17">
        <f>VLOOKUP(A303,Data_Sheet!A74:D20072,4,FALSE)</f>
        <v>0</v>
      </c>
      <c r="E303" s="18">
        <f t="shared" si="36"/>
        <v>0</v>
      </c>
      <c r="F303" s="18">
        <f>ROUND((0.12*E303),0)+VLOOKUP(A303,Data_Sheet!A74:E20072,5,FALSE)</f>
        <v>0</v>
      </c>
      <c r="G303" s="18">
        <f t="shared" si="35"/>
        <v>0</v>
      </c>
      <c r="H303" s="18">
        <v>0</v>
      </c>
    </row>
    <row r="304" spans="1:8" ht="16.5" customHeight="1" x14ac:dyDescent="0.25">
      <c r="A304" s="76" t="s">
        <v>1</v>
      </c>
      <c r="B304" s="77"/>
      <c r="C304" s="81" t="s">
        <v>6</v>
      </c>
      <c r="D304" s="82"/>
      <c r="E304" s="83" t="s">
        <v>2</v>
      </c>
      <c r="F304" s="84"/>
      <c r="G304" s="76" t="s">
        <v>3</v>
      </c>
      <c r="H304" s="77"/>
    </row>
    <row r="305" spans="1:8" ht="16.5" customHeight="1" x14ac:dyDescent="0.25">
      <c r="A305" s="1" t="s">
        <v>4</v>
      </c>
      <c r="B305" s="2" t="s">
        <v>5</v>
      </c>
      <c r="C305" s="3" t="s">
        <v>4</v>
      </c>
      <c r="D305" s="4" t="s">
        <v>5</v>
      </c>
      <c r="E305" s="3" t="s">
        <v>4</v>
      </c>
      <c r="F305" s="4" t="s">
        <v>5</v>
      </c>
      <c r="G305" s="3" t="s">
        <v>4</v>
      </c>
      <c r="H305" s="4" t="s">
        <v>5</v>
      </c>
    </row>
    <row r="306" spans="1:8" ht="16.5" customHeight="1" x14ac:dyDescent="0.25">
      <c r="A306" s="2">
        <f>(G289)</f>
        <v>0</v>
      </c>
      <c r="B306" s="2">
        <f>(H289)</f>
        <v>0</v>
      </c>
      <c r="C306" s="3">
        <f>ROUND(((A306*6)/12)*H291,0)</f>
        <v>0</v>
      </c>
      <c r="D306" s="3">
        <f>ROUND(((B306*6)/12)*H291,0)</f>
        <v>0</v>
      </c>
      <c r="E306" s="3">
        <f>SUM(F292:F303)</f>
        <v>0</v>
      </c>
      <c r="F306" s="3">
        <f>SUM(G292:G303)</f>
        <v>0</v>
      </c>
      <c r="G306" s="3">
        <f>(A306+C306+E306)</f>
        <v>0</v>
      </c>
      <c r="H306" s="3">
        <f>(B306+D306+F306)</f>
        <v>0</v>
      </c>
    </row>
    <row r="307" spans="1:8" ht="16.5" customHeight="1" x14ac:dyDescent="0.25">
      <c r="G307" s="88" t="s">
        <v>65</v>
      </c>
      <c r="H307" s="88"/>
    </row>
    <row r="309" spans="1:8" ht="16.5" customHeight="1" x14ac:dyDescent="0.25">
      <c r="A309" s="15" t="s">
        <v>79</v>
      </c>
    </row>
    <row r="310" spans="1:8" ht="16.5" customHeight="1" x14ac:dyDescent="0.25">
      <c r="A310" s="15" t="s">
        <v>80</v>
      </c>
    </row>
  </sheetData>
  <sheetProtection selectLockedCells="1" selectUnlockedCells="1"/>
  <mergeCells count="107">
    <mergeCell ref="G307:H307"/>
    <mergeCell ref="G290:H290"/>
    <mergeCell ref="A291:E291"/>
    <mergeCell ref="A304:B304"/>
    <mergeCell ref="C304:D304"/>
    <mergeCell ref="E304:F304"/>
    <mergeCell ref="G304:H304"/>
    <mergeCell ref="A274:E274"/>
    <mergeCell ref="A287:B287"/>
    <mergeCell ref="C287:D287"/>
    <mergeCell ref="E287:F287"/>
    <mergeCell ref="G287:H287"/>
    <mergeCell ref="G86:H86"/>
    <mergeCell ref="G103:H103"/>
    <mergeCell ref="G120:H120"/>
    <mergeCell ref="G137:H137"/>
    <mergeCell ref="G154:H154"/>
    <mergeCell ref="G134:H134"/>
    <mergeCell ref="G151:H151"/>
    <mergeCell ref="G219:H219"/>
    <mergeCell ref="G168:H168"/>
    <mergeCell ref="G185:H185"/>
    <mergeCell ref="G202:H202"/>
    <mergeCell ref="G171:H171"/>
    <mergeCell ref="G273:H273"/>
    <mergeCell ref="G188:H188"/>
    <mergeCell ref="G205:H205"/>
    <mergeCell ref="G222:H222"/>
    <mergeCell ref="G239:H239"/>
    <mergeCell ref="G256:H256"/>
    <mergeCell ref="A270:B270"/>
    <mergeCell ref="G270:H270"/>
    <mergeCell ref="A253:B253"/>
    <mergeCell ref="A202:B202"/>
    <mergeCell ref="C270:D270"/>
    <mergeCell ref="E270:F270"/>
    <mergeCell ref="A236:B236"/>
    <mergeCell ref="C236:D236"/>
    <mergeCell ref="E236:F236"/>
    <mergeCell ref="G236:H236"/>
    <mergeCell ref="C253:D253"/>
    <mergeCell ref="E253:F253"/>
    <mergeCell ref="G253:H253"/>
    <mergeCell ref="A240:E240"/>
    <mergeCell ref="A219:B219"/>
    <mergeCell ref="C219:D219"/>
    <mergeCell ref="A257:E257"/>
    <mergeCell ref="E219:F219"/>
    <mergeCell ref="A172:E172"/>
    <mergeCell ref="A151:B151"/>
    <mergeCell ref="A168:B168"/>
    <mergeCell ref="E202:F202"/>
    <mergeCell ref="C168:D168"/>
    <mergeCell ref="E168:F168"/>
    <mergeCell ref="C117:D117"/>
    <mergeCell ref="E117:F117"/>
    <mergeCell ref="A134:B134"/>
    <mergeCell ref="A138:E138"/>
    <mergeCell ref="A189:E189"/>
    <mergeCell ref="A206:E206"/>
    <mergeCell ref="A223:E223"/>
    <mergeCell ref="C202:D202"/>
    <mergeCell ref="A2:E2"/>
    <mergeCell ref="A53:E53"/>
    <mergeCell ref="A70:E70"/>
    <mergeCell ref="A87:E87"/>
    <mergeCell ref="A104:E104"/>
    <mergeCell ref="E66:F66"/>
    <mergeCell ref="C83:D83"/>
    <mergeCell ref="E83:F83"/>
    <mergeCell ref="C100:D100"/>
    <mergeCell ref="E100:F100"/>
    <mergeCell ref="C32:D32"/>
    <mergeCell ref="E32:F32"/>
    <mergeCell ref="C49:D49"/>
    <mergeCell ref="E49:F49"/>
    <mergeCell ref="C66:D66"/>
    <mergeCell ref="A100:B100"/>
    <mergeCell ref="A117:B117"/>
    <mergeCell ref="A185:B185"/>
    <mergeCell ref="C185:D185"/>
    <mergeCell ref="E185:F185"/>
    <mergeCell ref="A155:E155"/>
    <mergeCell ref="G15:H15"/>
    <mergeCell ref="A19:E19"/>
    <mergeCell ref="A36:E36"/>
    <mergeCell ref="C151:D151"/>
    <mergeCell ref="E151:F151"/>
    <mergeCell ref="E134:F134"/>
    <mergeCell ref="G32:H32"/>
    <mergeCell ref="A32:B32"/>
    <mergeCell ref="A49:B49"/>
    <mergeCell ref="A66:B66"/>
    <mergeCell ref="A83:B83"/>
    <mergeCell ref="A121:E121"/>
    <mergeCell ref="A15:B15"/>
    <mergeCell ref="C15:D15"/>
    <mergeCell ref="E15:F15"/>
    <mergeCell ref="C134:D134"/>
    <mergeCell ref="G35:H35"/>
    <mergeCell ref="G52:H52"/>
    <mergeCell ref="G69:H69"/>
    <mergeCell ref="G49:H49"/>
    <mergeCell ref="G66:H66"/>
    <mergeCell ref="G83:H83"/>
    <mergeCell ref="G100:H100"/>
    <mergeCell ref="G117:H11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83" workbookViewId="0">
      <selection activeCell="G107" sqref="G106:G107"/>
    </sheetView>
  </sheetViews>
  <sheetFormatPr defaultRowHeight="15" x14ac:dyDescent="0.3"/>
  <cols>
    <col min="1" max="1" width="11.28515625" style="56" bestFit="1" customWidth="1"/>
    <col min="2" max="2" width="12.28515625" style="56" bestFit="1" customWidth="1"/>
    <col min="3" max="3" width="11.28515625" style="56" bestFit="1" customWidth="1"/>
    <col min="4" max="4" width="14.42578125" style="56" customWidth="1"/>
    <col min="5" max="5" width="17" style="56" customWidth="1"/>
    <col min="6" max="6" width="16.85546875" style="56" customWidth="1"/>
    <col min="7" max="7" width="17.140625" style="56" bestFit="1" customWidth="1"/>
    <col min="8" max="8" width="14.5703125" style="56" customWidth="1"/>
    <col min="9" max="16384" width="9.140625" style="56"/>
  </cols>
  <sheetData>
    <row r="1" spans="1:8" ht="18.75" x14ac:dyDescent="0.3">
      <c r="A1" s="89" t="s">
        <v>81</v>
      </c>
      <c r="B1" s="89"/>
      <c r="C1" s="89"/>
      <c r="D1" s="89"/>
      <c r="E1" s="89"/>
      <c r="F1" s="89"/>
      <c r="G1" s="89"/>
      <c r="H1" s="89"/>
    </row>
    <row r="2" spans="1:8" ht="18.75" x14ac:dyDescent="0.3">
      <c r="A2" s="57"/>
      <c r="B2" s="57"/>
      <c r="C2" s="57"/>
      <c r="D2" s="57"/>
      <c r="E2" s="57"/>
      <c r="F2" s="57"/>
      <c r="G2" s="57"/>
      <c r="H2" s="57"/>
    </row>
    <row r="3" spans="1:8" ht="25.5" x14ac:dyDescent="0.3">
      <c r="B3" s="58" t="s">
        <v>0</v>
      </c>
      <c r="C3" s="59" t="s">
        <v>9</v>
      </c>
      <c r="D3" s="60" t="s">
        <v>14</v>
      </c>
      <c r="E3" s="61" t="s">
        <v>82</v>
      </c>
      <c r="F3" s="61" t="s">
        <v>7</v>
      </c>
      <c r="G3" s="61" t="s">
        <v>8</v>
      </c>
      <c r="H3" s="62"/>
    </row>
    <row r="4" spans="1:8" x14ac:dyDescent="0.3">
      <c r="B4" s="63"/>
      <c r="C4" s="64"/>
      <c r="D4" s="65"/>
      <c r="E4" s="65"/>
      <c r="F4" s="65"/>
      <c r="G4" s="65"/>
      <c r="H4" s="66"/>
    </row>
    <row r="5" spans="1:8" x14ac:dyDescent="0.3">
      <c r="B5" s="63"/>
      <c r="C5" s="64"/>
      <c r="D5" s="65"/>
      <c r="E5" s="65"/>
      <c r="F5" s="65"/>
      <c r="G5" s="65"/>
      <c r="H5" s="66"/>
    </row>
    <row r="6" spans="1:8" x14ac:dyDescent="0.3">
      <c r="B6" s="63"/>
      <c r="C6" s="64"/>
      <c r="D6" s="65"/>
      <c r="E6" s="65"/>
      <c r="F6" s="65"/>
      <c r="G6" s="65"/>
      <c r="H6" s="66"/>
    </row>
    <row r="7" spans="1:8" x14ac:dyDescent="0.3">
      <c r="B7" s="63"/>
      <c r="C7" s="64"/>
      <c r="D7" s="65"/>
      <c r="E7" s="65"/>
      <c r="F7" s="65"/>
      <c r="G7" s="65"/>
      <c r="H7" s="66"/>
    </row>
    <row r="8" spans="1:8" x14ac:dyDescent="0.3">
      <c r="B8" s="67" t="s">
        <v>83</v>
      </c>
      <c r="C8" s="68">
        <f>SUM(C4:C7)</f>
        <v>0</v>
      </c>
      <c r="D8" s="68">
        <f>SUM(D4:D7)</f>
        <v>0</v>
      </c>
      <c r="E8" s="68">
        <f>SUM(E4:E7)</f>
        <v>0</v>
      </c>
      <c r="F8" s="69">
        <f>SUM(F4:F7)</f>
        <v>0</v>
      </c>
      <c r="G8" s="69">
        <f>SUM(G4:G7)</f>
        <v>0</v>
      </c>
      <c r="H8" s="66"/>
    </row>
    <row r="9" spans="1:8" x14ac:dyDescent="0.3">
      <c r="A9" s="70"/>
      <c r="B9" s="71"/>
      <c r="C9" s="66"/>
      <c r="D9" s="71"/>
      <c r="E9" s="66"/>
      <c r="F9" s="66"/>
      <c r="G9" s="66"/>
      <c r="H9" s="66"/>
    </row>
    <row r="10" spans="1:8" x14ac:dyDescent="0.3">
      <c r="A10" s="90" t="s">
        <v>84</v>
      </c>
      <c r="B10" s="91"/>
      <c r="C10" s="91"/>
      <c r="D10" s="91"/>
      <c r="E10" s="91"/>
      <c r="F10" s="91"/>
      <c r="G10" s="91"/>
      <c r="H10" s="92"/>
    </row>
    <row r="11" spans="1:8" x14ac:dyDescent="0.3">
      <c r="A11" s="93" t="s">
        <v>1</v>
      </c>
      <c r="B11" s="94"/>
      <c r="C11" s="95" t="s">
        <v>6</v>
      </c>
      <c r="D11" s="96"/>
      <c r="E11" s="95" t="s">
        <v>2</v>
      </c>
      <c r="F11" s="96"/>
      <c r="G11" s="95" t="s">
        <v>3</v>
      </c>
      <c r="H11" s="96"/>
    </row>
    <row r="12" spans="1:8" x14ac:dyDescent="0.3">
      <c r="A12" s="63" t="s">
        <v>4</v>
      </c>
      <c r="B12" s="72" t="s">
        <v>5</v>
      </c>
      <c r="C12" s="73" t="s">
        <v>4</v>
      </c>
      <c r="D12" s="72" t="s">
        <v>5</v>
      </c>
      <c r="E12" s="73" t="s">
        <v>4</v>
      </c>
      <c r="F12" s="73" t="s">
        <v>5</v>
      </c>
      <c r="G12" s="73" t="s">
        <v>4</v>
      </c>
      <c r="H12" s="73" t="s">
        <v>5</v>
      </c>
    </row>
    <row r="13" spans="1:8" x14ac:dyDescent="0.3">
      <c r="A13" s="65">
        <f>EPF_Bal_sheet!A17</f>
        <v>0</v>
      </c>
      <c r="B13" s="65">
        <f>EPF_Bal_sheet!B17</f>
        <v>0</v>
      </c>
      <c r="C13" s="65">
        <f>EPF_Bal_sheet!C17</f>
        <v>0</v>
      </c>
      <c r="D13" s="65">
        <f>EPF_Bal_sheet!D17</f>
        <v>0</v>
      </c>
      <c r="E13" s="65">
        <f>EPF_Bal_sheet!E17</f>
        <v>0</v>
      </c>
      <c r="F13" s="65">
        <f>EPF_Bal_sheet!F17</f>
        <v>0</v>
      </c>
      <c r="G13" s="65">
        <f>EPF_Bal_sheet!G17</f>
        <v>0</v>
      </c>
      <c r="H13" s="65">
        <f>EPF_Bal_sheet!H17</f>
        <v>0</v>
      </c>
    </row>
    <row r="14" spans="1:8" x14ac:dyDescent="0.3">
      <c r="A14" s="70"/>
      <c r="B14" s="71"/>
      <c r="C14" s="66"/>
      <c r="D14" s="71"/>
      <c r="E14" s="66"/>
      <c r="F14" s="66"/>
      <c r="G14" s="66"/>
      <c r="H14" s="66"/>
    </row>
    <row r="15" spans="1:8" x14ac:dyDescent="0.3">
      <c r="A15" s="90" t="s">
        <v>85</v>
      </c>
      <c r="B15" s="91"/>
      <c r="C15" s="91"/>
      <c r="D15" s="91"/>
      <c r="E15" s="91"/>
      <c r="F15" s="91"/>
      <c r="G15" s="91"/>
      <c r="H15" s="92"/>
    </row>
    <row r="16" spans="1:8" x14ac:dyDescent="0.3">
      <c r="A16" s="93" t="s">
        <v>1</v>
      </c>
      <c r="B16" s="94"/>
      <c r="C16" s="95" t="s">
        <v>6</v>
      </c>
      <c r="D16" s="96"/>
      <c r="E16" s="95" t="s">
        <v>2</v>
      </c>
      <c r="F16" s="96"/>
      <c r="G16" s="95" t="s">
        <v>3</v>
      </c>
      <c r="H16" s="96"/>
    </row>
    <row r="17" spans="1:8" x14ac:dyDescent="0.3">
      <c r="A17" s="63" t="s">
        <v>4</v>
      </c>
      <c r="B17" s="72" t="s">
        <v>5</v>
      </c>
      <c r="C17" s="73" t="s">
        <v>4</v>
      </c>
      <c r="D17" s="72" t="s">
        <v>5</v>
      </c>
      <c r="E17" s="73" t="s">
        <v>4</v>
      </c>
      <c r="F17" s="73" t="s">
        <v>5</v>
      </c>
      <c r="G17" s="73" t="s">
        <v>4</v>
      </c>
      <c r="H17" s="73" t="s">
        <v>5</v>
      </c>
    </row>
    <row r="18" spans="1:8" x14ac:dyDescent="0.3">
      <c r="A18" s="65">
        <f>EPF_Bal_sheet!A34</f>
        <v>0</v>
      </c>
      <c r="B18" s="65">
        <f>EPF_Bal_sheet!B34</f>
        <v>0</v>
      </c>
      <c r="C18" s="65">
        <f>EPF_Bal_sheet!C34</f>
        <v>0</v>
      </c>
      <c r="D18" s="65">
        <f>EPF_Bal_sheet!D34</f>
        <v>0</v>
      </c>
      <c r="E18" s="65">
        <f>EPF_Bal_sheet!E34</f>
        <v>0</v>
      </c>
      <c r="F18" s="65">
        <f>EPF_Bal_sheet!F34</f>
        <v>0</v>
      </c>
      <c r="G18" s="65">
        <f>EPF_Bal_sheet!G34</f>
        <v>0</v>
      </c>
      <c r="H18" s="65">
        <f>EPF_Bal_sheet!H34</f>
        <v>0</v>
      </c>
    </row>
    <row r="19" spans="1:8" x14ac:dyDescent="0.3">
      <c r="A19" s="70"/>
      <c r="B19" s="71"/>
      <c r="C19" s="66"/>
      <c r="D19" s="71"/>
      <c r="E19" s="66"/>
      <c r="F19" s="66"/>
      <c r="G19" s="66"/>
      <c r="H19" s="66"/>
    </row>
    <row r="20" spans="1:8" x14ac:dyDescent="0.3">
      <c r="A20" s="90" t="s">
        <v>86</v>
      </c>
      <c r="B20" s="91"/>
      <c r="C20" s="91"/>
      <c r="D20" s="91"/>
      <c r="E20" s="91"/>
      <c r="F20" s="91"/>
      <c r="G20" s="91"/>
      <c r="H20" s="92"/>
    </row>
    <row r="21" spans="1:8" x14ac:dyDescent="0.3">
      <c r="A21" s="93" t="s">
        <v>1</v>
      </c>
      <c r="B21" s="94"/>
      <c r="C21" s="95" t="s">
        <v>6</v>
      </c>
      <c r="D21" s="96"/>
      <c r="E21" s="95" t="s">
        <v>2</v>
      </c>
      <c r="F21" s="96"/>
      <c r="G21" s="95" t="s">
        <v>3</v>
      </c>
      <c r="H21" s="96"/>
    </row>
    <row r="22" spans="1:8" x14ac:dyDescent="0.3">
      <c r="A22" s="63" t="s">
        <v>4</v>
      </c>
      <c r="B22" s="72" t="s">
        <v>5</v>
      </c>
      <c r="C22" s="73" t="s">
        <v>4</v>
      </c>
      <c r="D22" s="72" t="s">
        <v>5</v>
      </c>
      <c r="E22" s="73" t="s">
        <v>4</v>
      </c>
      <c r="F22" s="73" t="s">
        <v>5</v>
      </c>
      <c r="G22" s="73" t="s">
        <v>4</v>
      </c>
      <c r="H22" s="73" t="s">
        <v>5</v>
      </c>
    </row>
    <row r="23" spans="1:8" x14ac:dyDescent="0.3">
      <c r="A23" s="65">
        <f>EPF_Bal_sheet!A51</f>
        <v>0</v>
      </c>
      <c r="B23" s="65">
        <f>EPF_Bal_sheet!B51</f>
        <v>0</v>
      </c>
      <c r="C23" s="65">
        <f>EPF_Bal_sheet!C51</f>
        <v>0</v>
      </c>
      <c r="D23" s="65">
        <f>EPF_Bal_sheet!D51</f>
        <v>0</v>
      </c>
      <c r="E23" s="65">
        <f>EPF_Bal_sheet!E51</f>
        <v>0</v>
      </c>
      <c r="F23" s="65">
        <f>EPF_Bal_sheet!F51</f>
        <v>0</v>
      </c>
      <c r="G23" s="65">
        <f>EPF_Bal_sheet!G51</f>
        <v>0</v>
      </c>
      <c r="H23" s="65">
        <f>EPF_Bal_sheet!H51</f>
        <v>0</v>
      </c>
    </row>
    <row r="24" spans="1:8" x14ac:dyDescent="0.3">
      <c r="A24" s="70"/>
      <c r="B24" s="71"/>
      <c r="C24" s="66"/>
      <c r="D24" s="71"/>
      <c r="E24" s="66"/>
      <c r="F24" s="66"/>
      <c r="G24" s="66"/>
      <c r="H24" s="66"/>
    </row>
    <row r="25" spans="1:8" x14ac:dyDescent="0.3">
      <c r="A25" s="90" t="s">
        <v>87</v>
      </c>
      <c r="B25" s="91"/>
      <c r="C25" s="91"/>
      <c r="D25" s="91"/>
      <c r="E25" s="91"/>
      <c r="F25" s="91"/>
      <c r="G25" s="91"/>
      <c r="H25" s="92"/>
    </row>
    <row r="26" spans="1:8" x14ac:dyDescent="0.3">
      <c r="A26" s="93" t="s">
        <v>1</v>
      </c>
      <c r="B26" s="94"/>
      <c r="C26" s="95" t="s">
        <v>6</v>
      </c>
      <c r="D26" s="96"/>
      <c r="E26" s="95" t="s">
        <v>2</v>
      </c>
      <c r="F26" s="96"/>
      <c r="G26" s="95" t="s">
        <v>3</v>
      </c>
      <c r="H26" s="96"/>
    </row>
    <row r="27" spans="1:8" x14ac:dyDescent="0.3">
      <c r="A27" s="63" t="s">
        <v>4</v>
      </c>
      <c r="B27" s="72" t="s">
        <v>5</v>
      </c>
      <c r="C27" s="73" t="s">
        <v>4</v>
      </c>
      <c r="D27" s="72" t="s">
        <v>5</v>
      </c>
      <c r="E27" s="73" t="s">
        <v>4</v>
      </c>
      <c r="F27" s="73" t="s">
        <v>5</v>
      </c>
      <c r="G27" s="73" t="s">
        <v>4</v>
      </c>
      <c r="H27" s="73" t="s">
        <v>5</v>
      </c>
    </row>
    <row r="28" spans="1:8" x14ac:dyDescent="0.3">
      <c r="A28" s="65">
        <f>EPF_Bal_sheet!A68</f>
        <v>0</v>
      </c>
      <c r="B28" s="65">
        <f>EPF_Bal_sheet!B68</f>
        <v>0</v>
      </c>
      <c r="C28" s="65">
        <f>EPF_Bal_sheet!C68</f>
        <v>0</v>
      </c>
      <c r="D28" s="65">
        <f>EPF_Bal_sheet!D68</f>
        <v>0</v>
      </c>
      <c r="E28" s="65">
        <f>EPF_Bal_sheet!E68</f>
        <v>0</v>
      </c>
      <c r="F28" s="65">
        <f>EPF_Bal_sheet!F68</f>
        <v>0</v>
      </c>
      <c r="G28" s="65">
        <f>EPF_Bal_sheet!G68</f>
        <v>0</v>
      </c>
      <c r="H28" s="65">
        <f>EPF_Bal_sheet!H68</f>
        <v>0</v>
      </c>
    </row>
    <row r="29" spans="1:8" x14ac:dyDescent="0.3">
      <c r="A29" s="70"/>
      <c r="B29" s="71"/>
      <c r="C29" s="66"/>
      <c r="D29" s="71"/>
      <c r="E29" s="66"/>
      <c r="F29" s="66"/>
      <c r="G29" s="66"/>
      <c r="H29" s="66"/>
    </row>
    <row r="30" spans="1:8" x14ac:dyDescent="0.3">
      <c r="A30" s="90" t="s">
        <v>88</v>
      </c>
      <c r="B30" s="91"/>
      <c r="C30" s="91"/>
      <c r="D30" s="91"/>
      <c r="E30" s="91"/>
      <c r="F30" s="91"/>
      <c r="G30" s="91"/>
      <c r="H30" s="92"/>
    </row>
    <row r="31" spans="1:8" x14ac:dyDescent="0.3">
      <c r="A31" s="93" t="s">
        <v>1</v>
      </c>
      <c r="B31" s="94"/>
      <c r="C31" s="95" t="s">
        <v>6</v>
      </c>
      <c r="D31" s="96"/>
      <c r="E31" s="95" t="s">
        <v>2</v>
      </c>
      <c r="F31" s="96"/>
      <c r="G31" s="95" t="s">
        <v>3</v>
      </c>
      <c r="H31" s="96"/>
    </row>
    <row r="32" spans="1:8" x14ac:dyDescent="0.3">
      <c r="A32" s="63" t="s">
        <v>4</v>
      </c>
      <c r="B32" s="72" t="s">
        <v>5</v>
      </c>
      <c r="C32" s="73" t="s">
        <v>4</v>
      </c>
      <c r="D32" s="72" t="s">
        <v>5</v>
      </c>
      <c r="E32" s="73" t="s">
        <v>4</v>
      </c>
      <c r="F32" s="73" t="s">
        <v>5</v>
      </c>
      <c r="G32" s="73" t="s">
        <v>4</v>
      </c>
      <c r="H32" s="73" t="s">
        <v>5</v>
      </c>
    </row>
    <row r="33" spans="1:8" x14ac:dyDescent="0.3">
      <c r="A33" s="65">
        <f>EPF_Bal_sheet!A85</f>
        <v>0</v>
      </c>
      <c r="B33" s="65">
        <f>EPF_Bal_sheet!B85</f>
        <v>0</v>
      </c>
      <c r="C33" s="65">
        <f>EPF_Bal_sheet!C85</f>
        <v>0</v>
      </c>
      <c r="D33" s="65">
        <f>EPF_Bal_sheet!D85</f>
        <v>0</v>
      </c>
      <c r="E33" s="65">
        <f>EPF_Bal_sheet!E85</f>
        <v>0</v>
      </c>
      <c r="F33" s="65">
        <f>EPF_Bal_sheet!F85</f>
        <v>0</v>
      </c>
      <c r="G33" s="65">
        <f>EPF_Bal_sheet!G85</f>
        <v>0</v>
      </c>
      <c r="H33" s="65">
        <f>EPF_Bal_sheet!H85</f>
        <v>0</v>
      </c>
    </row>
    <row r="34" spans="1:8" x14ac:dyDescent="0.3">
      <c r="A34" s="70"/>
      <c r="B34" s="71"/>
      <c r="C34" s="66"/>
      <c r="D34" s="71"/>
      <c r="E34" s="66"/>
      <c r="F34" s="66"/>
      <c r="G34" s="66"/>
      <c r="H34" s="66"/>
    </row>
    <row r="35" spans="1:8" x14ac:dyDescent="0.3">
      <c r="A35" s="90" t="s">
        <v>89</v>
      </c>
      <c r="B35" s="91"/>
      <c r="C35" s="91"/>
      <c r="D35" s="91"/>
      <c r="E35" s="91"/>
      <c r="F35" s="91"/>
      <c r="G35" s="91"/>
      <c r="H35" s="92"/>
    </row>
    <row r="36" spans="1:8" x14ac:dyDescent="0.3">
      <c r="A36" s="93" t="s">
        <v>1</v>
      </c>
      <c r="B36" s="94"/>
      <c r="C36" s="95" t="s">
        <v>6</v>
      </c>
      <c r="D36" s="96"/>
      <c r="E36" s="95" t="s">
        <v>2</v>
      </c>
      <c r="F36" s="96"/>
      <c r="G36" s="95" t="s">
        <v>3</v>
      </c>
      <c r="H36" s="96"/>
    </row>
    <row r="37" spans="1:8" x14ac:dyDescent="0.3">
      <c r="A37" s="63" t="s">
        <v>4</v>
      </c>
      <c r="B37" s="72" t="s">
        <v>5</v>
      </c>
      <c r="C37" s="73" t="s">
        <v>4</v>
      </c>
      <c r="D37" s="72" t="s">
        <v>5</v>
      </c>
      <c r="E37" s="73" t="s">
        <v>4</v>
      </c>
      <c r="F37" s="73" t="s">
        <v>5</v>
      </c>
      <c r="G37" s="73" t="s">
        <v>4</v>
      </c>
      <c r="H37" s="73" t="s">
        <v>5</v>
      </c>
    </row>
    <row r="38" spans="1:8" x14ac:dyDescent="0.3">
      <c r="A38" s="65">
        <f>EPF_Bal_sheet!A102</f>
        <v>0</v>
      </c>
      <c r="B38" s="65">
        <f>EPF_Bal_sheet!B102</f>
        <v>0</v>
      </c>
      <c r="C38" s="65">
        <f>EPF_Bal_sheet!C102</f>
        <v>0</v>
      </c>
      <c r="D38" s="65">
        <f>EPF_Bal_sheet!D102</f>
        <v>0</v>
      </c>
      <c r="E38" s="65">
        <f>EPF_Bal_sheet!E102</f>
        <v>0</v>
      </c>
      <c r="F38" s="65">
        <f>EPF_Bal_sheet!F102</f>
        <v>0</v>
      </c>
      <c r="G38" s="65">
        <f>EPF_Bal_sheet!G102</f>
        <v>0</v>
      </c>
      <c r="H38" s="65">
        <f>EPF_Bal_sheet!H102</f>
        <v>0</v>
      </c>
    </row>
    <row r="39" spans="1:8" x14ac:dyDescent="0.3">
      <c r="A39" s="70"/>
      <c r="B39" s="71"/>
      <c r="C39" s="66"/>
      <c r="D39" s="71"/>
      <c r="E39" s="66"/>
      <c r="F39" s="66"/>
      <c r="G39" s="66"/>
      <c r="H39" s="66"/>
    </row>
    <row r="40" spans="1:8" x14ac:dyDescent="0.3">
      <c r="A40" s="90" t="s">
        <v>90</v>
      </c>
      <c r="B40" s="91"/>
      <c r="C40" s="91"/>
      <c r="D40" s="91"/>
      <c r="E40" s="91"/>
      <c r="F40" s="91"/>
      <c r="G40" s="91"/>
      <c r="H40" s="92"/>
    </row>
    <row r="41" spans="1:8" x14ac:dyDescent="0.3">
      <c r="A41" s="93" t="s">
        <v>1</v>
      </c>
      <c r="B41" s="94"/>
      <c r="C41" s="95" t="s">
        <v>6</v>
      </c>
      <c r="D41" s="96"/>
      <c r="E41" s="95" t="s">
        <v>2</v>
      </c>
      <c r="F41" s="96"/>
      <c r="G41" s="95" t="s">
        <v>3</v>
      </c>
      <c r="H41" s="96"/>
    </row>
    <row r="42" spans="1:8" x14ac:dyDescent="0.3">
      <c r="A42" s="63" t="s">
        <v>4</v>
      </c>
      <c r="B42" s="72" t="s">
        <v>5</v>
      </c>
      <c r="C42" s="73" t="s">
        <v>4</v>
      </c>
      <c r="D42" s="72" t="s">
        <v>5</v>
      </c>
      <c r="E42" s="73" t="s">
        <v>4</v>
      </c>
      <c r="F42" s="73" t="s">
        <v>5</v>
      </c>
      <c r="G42" s="73" t="s">
        <v>4</v>
      </c>
      <c r="H42" s="73" t="s">
        <v>5</v>
      </c>
    </row>
    <row r="43" spans="1:8" x14ac:dyDescent="0.3">
      <c r="A43" s="65">
        <f>EPF_Bal_sheet!A119</f>
        <v>0</v>
      </c>
      <c r="B43" s="65">
        <f>EPF_Bal_sheet!B119</f>
        <v>0</v>
      </c>
      <c r="C43" s="65">
        <f>EPF_Bal_sheet!C119</f>
        <v>0</v>
      </c>
      <c r="D43" s="65">
        <f>EPF_Bal_sheet!D119</f>
        <v>0</v>
      </c>
      <c r="E43" s="65">
        <f>EPF_Bal_sheet!E119</f>
        <v>0</v>
      </c>
      <c r="F43" s="65">
        <f>EPF_Bal_sheet!F119</f>
        <v>0</v>
      </c>
      <c r="G43" s="65">
        <f>EPF_Bal_sheet!G119</f>
        <v>0</v>
      </c>
      <c r="H43" s="65">
        <f>EPF_Bal_sheet!H119</f>
        <v>0</v>
      </c>
    </row>
    <row r="44" spans="1:8" x14ac:dyDescent="0.3">
      <c r="A44" s="70"/>
      <c r="B44" s="71"/>
      <c r="C44" s="66"/>
      <c r="D44" s="71"/>
      <c r="E44" s="66"/>
      <c r="F44" s="66"/>
      <c r="G44" s="66"/>
      <c r="H44" s="66"/>
    </row>
    <row r="45" spans="1:8" x14ac:dyDescent="0.3">
      <c r="A45" s="90" t="s">
        <v>91</v>
      </c>
      <c r="B45" s="91"/>
      <c r="C45" s="91"/>
      <c r="D45" s="91"/>
      <c r="E45" s="91"/>
      <c r="F45" s="91"/>
      <c r="G45" s="91"/>
      <c r="H45" s="92"/>
    </row>
    <row r="46" spans="1:8" x14ac:dyDescent="0.3">
      <c r="A46" s="93" t="s">
        <v>1</v>
      </c>
      <c r="B46" s="94"/>
      <c r="C46" s="95" t="s">
        <v>6</v>
      </c>
      <c r="D46" s="96"/>
      <c r="E46" s="95" t="s">
        <v>2</v>
      </c>
      <c r="F46" s="96"/>
      <c r="G46" s="95" t="s">
        <v>3</v>
      </c>
      <c r="H46" s="96"/>
    </row>
    <row r="47" spans="1:8" x14ac:dyDescent="0.3">
      <c r="A47" s="63" t="s">
        <v>4</v>
      </c>
      <c r="B47" s="72" t="s">
        <v>5</v>
      </c>
      <c r="C47" s="73" t="s">
        <v>4</v>
      </c>
      <c r="D47" s="72" t="s">
        <v>5</v>
      </c>
      <c r="E47" s="73" t="s">
        <v>4</v>
      </c>
      <c r="F47" s="73" t="s">
        <v>5</v>
      </c>
      <c r="G47" s="73" t="s">
        <v>4</v>
      </c>
      <c r="H47" s="73" t="s">
        <v>5</v>
      </c>
    </row>
    <row r="48" spans="1:8" x14ac:dyDescent="0.3">
      <c r="A48" s="65">
        <f>EPF_Bal_sheet!A136</f>
        <v>0</v>
      </c>
      <c r="B48" s="65">
        <f>EPF_Bal_sheet!B136</f>
        <v>0</v>
      </c>
      <c r="C48" s="65">
        <f>EPF_Bal_sheet!C136</f>
        <v>0</v>
      </c>
      <c r="D48" s="65">
        <f>EPF_Bal_sheet!D136</f>
        <v>0</v>
      </c>
      <c r="E48" s="65">
        <f>EPF_Bal_sheet!E136</f>
        <v>0</v>
      </c>
      <c r="F48" s="65">
        <f>EPF_Bal_sheet!F136</f>
        <v>0</v>
      </c>
      <c r="G48" s="65">
        <f>EPF_Bal_sheet!G136</f>
        <v>0</v>
      </c>
      <c r="H48" s="65">
        <f>EPF_Bal_sheet!H136</f>
        <v>0</v>
      </c>
    </row>
    <row r="49" spans="1:8" x14ac:dyDescent="0.3">
      <c r="A49" s="71"/>
      <c r="B49" s="71"/>
      <c r="C49" s="71"/>
      <c r="D49" s="71"/>
      <c r="E49" s="71"/>
      <c r="F49" s="71"/>
      <c r="G49" s="71"/>
      <c r="H49" s="71"/>
    </row>
    <row r="50" spans="1:8" x14ac:dyDescent="0.3">
      <c r="A50" s="90" t="s">
        <v>92</v>
      </c>
      <c r="B50" s="91"/>
      <c r="C50" s="91"/>
      <c r="D50" s="91"/>
      <c r="E50" s="91"/>
      <c r="F50" s="91"/>
      <c r="G50" s="91"/>
      <c r="H50" s="92"/>
    </row>
    <row r="51" spans="1:8" x14ac:dyDescent="0.3">
      <c r="A51" s="93" t="s">
        <v>1</v>
      </c>
      <c r="B51" s="94"/>
      <c r="C51" s="95" t="s">
        <v>6</v>
      </c>
      <c r="D51" s="96"/>
      <c r="E51" s="95" t="s">
        <v>2</v>
      </c>
      <c r="F51" s="96"/>
      <c r="G51" s="95" t="s">
        <v>3</v>
      </c>
      <c r="H51" s="96"/>
    </row>
    <row r="52" spans="1:8" x14ac:dyDescent="0.3">
      <c r="A52" s="63" t="s">
        <v>4</v>
      </c>
      <c r="B52" s="72" t="s">
        <v>5</v>
      </c>
      <c r="C52" s="73" t="s">
        <v>4</v>
      </c>
      <c r="D52" s="72" t="s">
        <v>5</v>
      </c>
      <c r="E52" s="73" t="s">
        <v>4</v>
      </c>
      <c r="F52" s="73" t="s">
        <v>5</v>
      </c>
      <c r="G52" s="73" t="s">
        <v>4</v>
      </c>
      <c r="H52" s="73" t="s">
        <v>5</v>
      </c>
    </row>
    <row r="53" spans="1:8" x14ac:dyDescent="0.3">
      <c r="A53" s="64">
        <f>EPF_Bal_sheet!A153</f>
        <v>0</v>
      </c>
      <c r="B53" s="64">
        <f>EPF_Bal_sheet!B153</f>
        <v>0</v>
      </c>
      <c r="C53" s="64">
        <f>EPF_Bal_sheet!C153</f>
        <v>0</v>
      </c>
      <c r="D53" s="64">
        <f>EPF_Bal_sheet!D153</f>
        <v>0</v>
      </c>
      <c r="E53" s="64">
        <f>EPF_Bal_sheet!E153</f>
        <v>0</v>
      </c>
      <c r="F53" s="64">
        <f>EPF_Bal_sheet!F153</f>
        <v>0</v>
      </c>
      <c r="G53" s="64">
        <f>EPF_Bal_sheet!G153</f>
        <v>0</v>
      </c>
      <c r="H53" s="64">
        <f>EPF_Bal_sheet!H153</f>
        <v>0</v>
      </c>
    </row>
    <row r="55" spans="1:8" x14ac:dyDescent="0.3">
      <c r="A55" s="90" t="s">
        <v>93</v>
      </c>
      <c r="B55" s="91"/>
      <c r="C55" s="91"/>
      <c r="D55" s="91"/>
      <c r="E55" s="91"/>
      <c r="F55" s="91"/>
      <c r="G55" s="91"/>
      <c r="H55" s="92"/>
    </row>
    <row r="56" spans="1:8" x14ac:dyDescent="0.3">
      <c r="A56" s="93" t="s">
        <v>1</v>
      </c>
      <c r="B56" s="94"/>
      <c r="C56" s="95" t="s">
        <v>6</v>
      </c>
      <c r="D56" s="96"/>
      <c r="E56" s="95" t="s">
        <v>2</v>
      </c>
      <c r="F56" s="96"/>
      <c r="G56" s="95" t="s">
        <v>3</v>
      </c>
      <c r="H56" s="96"/>
    </row>
    <row r="57" spans="1:8" x14ac:dyDescent="0.3">
      <c r="A57" s="63" t="s">
        <v>4</v>
      </c>
      <c r="B57" s="72" t="s">
        <v>5</v>
      </c>
      <c r="C57" s="73" t="s">
        <v>4</v>
      </c>
      <c r="D57" s="72" t="s">
        <v>5</v>
      </c>
      <c r="E57" s="73" t="s">
        <v>4</v>
      </c>
      <c r="F57" s="73" t="s">
        <v>5</v>
      </c>
      <c r="G57" s="73" t="s">
        <v>4</v>
      </c>
      <c r="H57" s="73" t="s">
        <v>5</v>
      </c>
    </row>
    <row r="58" spans="1:8" x14ac:dyDescent="0.3">
      <c r="A58" s="64">
        <f>EPF_Bal_sheet!A170</f>
        <v>0</v>
      </c>
      <c r="B58" s="64">
        <f>EPF_Bal_sheet!B170</f>
        <v>0</v>
      </c>
      <c r="C58" s="64">
        <f>EPF_Bal_sheet!C170</f>
        <v>0</v>
      </c>
      <c r="D58" s="64">
        <f>EPF_Bal_sheet!D170</f>
        <v>0</v>
      </c>
      <c r="E58" s="64">
        <f>EPF_Bal_sheet!E170</f>
        <v>0</v>
      </c>
      <c r="F58" s="64">
        <f>EPF_Bal_sheet!F170</f>
        <v>0</v>
      </c>
      <c r="G58" s="64">
        <f>EPF_Bal_sheet!G170</f>
        <v>0</v>
      </c>
      <c r="H58" s="64">
        <f>EPF_Bal_sheet!H170</f>
        <v>0</v>
      </c>
    </row>
    <row r="60" spans="1:8" x14ac:dyDescent="0.3">
      <c r="A60" s="90" t="s">
        <v>94</v>
      </c>
      <c r="B60" s="91"/>
      <c r="C60" s="91"/>
      <c r="D60" s="91"/>
      <c r="E60" s="91"/>
      <c r="F60" s="91"/>
      <c r="G60" s="91"/>
      <c r="H60" s="92"/>
    </row>
    <row r="61" spans="1:8" x14ac:dyDescent="0.3">
      <c r="A61" s="93" t="s">
        <v>1</v>
      </c>
      <c r="B61" s="94"/>
      <c r="C61" s="95" t="s">
        <v>6</v>
      </c>
      <c r="D61" s="96"/>
      <c r="E61" s="95" t="s">
        <v>2</v>
      </c>
      <c r="F61" s="96"/>
      <c r="G61" s="95" t="s">
        <v>3</v>
      </c>
      <c r="H61" s="96"/>
    </row>
    <row r="62" spans="1:8" x14ac:dyDescent="0.3">
      <c r="A62" s="63" t="s">
        <v>4</v>
      </c>
      <c r="B62" s="72" t="s">
        <v>5</v>
      </c>
      <c r="C62" s="73" t="s">
        <v>4</v>
      </c>
      <c r="D62" s="72" t="s">
        <v>5</v>
      </c>
      <c r="E62" s="73" t="s">
        <v>4</v>
      </c>
      <c r="F62" s="73" t="s">
        <v>5</v>
      </c>
      <c r="G62" s="73" t="s">
        <v>4</v>
      </c>
      <c r="H62" s="73" t="s">
        <v>5</v>
      </c>
    </row>
    <row r="63" spans="1:8" x14ac:dyDescent="0.3">
      <c r="A63" s="64">
        <f>EPF_Bal_sheet!A187</f>
        <v>0</v>
      </c>
      <c r="B63" s="64">
        <f>EPF_Bal_sheet!B187</f>
        <v>0</v>
      </c>
      <c r="C63" s="64">
        <f>EPF_Bal_sheet!C187</f>
        <v>0</v>
      </c>
      <c r="D63" s="64">
        <f>EPF_Bal_sheet!D187</f>
        <v>0</v>
      </c>
      <c r="E63" s="64">
        <f>EPF_Bal_sheet!E187</f>
        <v>0</v>
      </c>
      <c r="F63" s="64">
        <f>EPF_Bal_sheet!F187</f>
        <v>0</v>
      </c>
      <c r="G63" s="64">
        <f>EPF_Bal_sheet!G187</f>
        <v>0</v>
      </c>
      <c r="H63" s="64">
        <f>EPF_Bal_sheet!H187</f>
        <v>0</v>
      </c>
    </row>
    <row r="65" spans="1:8" x14ac:dyDescent="0.3">
      <c r="A65" s="90" t="s">
        <v>95</v>
      </c>
      <c r="B65" s="91"/>
      <c r="C65" s="91"/>
      <c r="D65" s="91"/>
      <c r="E65" s="91"/>
      <c r="F65" s="91"/>
      <c r="G65" s="91"/>
      <c r="H65" s="92"/>
    </row>
    <row r="66" spans="1:8" x14ac:dyDescent="0.3">
      <c r="A66" s="93" t="s">
        <v>1</v>
      </c>
      <c r="B66" s="94"/>
      <c r="C66" s="95" t="s">
        <v>6</v>
      </c>
      <c r="D66" s="96"/>
      <c r="E66" s="95" t="s">
        <v>2</v>
      </c>
      <c r="F66" s="96"/>
      <c r="G66" s="95" t="s">
        <v>3</v>
      </c>
      <c r="H66" s="96"/>
    </row>
    <row r="67" spans="1:8" x14ac:dyDescent="0.3">
      <c r="A67" s="63" t="s">
        <v>4</v>
      </c>
      <c r="B67" s="72" t="s">
        <v>5</v>
      </c>
      <c r="C67" s="73" t="s">
        <v>4</v>
      </c>
      <c r="D67" s="72" t="s">
        <v>5</v>
      </c>
      <c r="E67" s="73" t="s">
        <v>4</v>
      </c>
      <c r="F67" s="73" t="s">
        <v>5</v>
      </c>
      <c r="G67" s="73" t="s">
        <v>4</v>
      </c>
      <c r="H67" s="73" t="s">
        <v>5</v>
      </c>
    </row>
    <row r="68" spans="1:8" x14ac:dyDescent="0.3">
      <c r="A68" s="64">
        <f>EPF_Bal_sheet!A204</f>
        <v>0</v>
      </c>
      <c r="B68" s="64">
        <f>EPF_Bal_sheet!B204</f>
        <v>0</v>
      </c>
      <c r="C68" s="64">
        <f>EPF_Bal_sheet!C204</f>
        <v>0</v>
      </c>
      <c r="D68" s="64">
        <f>EPF_Bal_sheet!D204</f>
        <v>0</v>
      </c>
      <c r="E68" s="64">
        <f>EPF_Bal_sheet!E204</f>
        <v>0</v>
      </c>
      <c r="F68" s="64">
        <f>EPF_Bal_sheet!F204</f>
        <v>0</v>
      </c>
      <c r="G68" s="64">
        <f>EPF_Bal_sheet!G204</f>
        <v>0</v>
      </c>
      <c r="H68" s="64">
        <f>EPF_Bal_sheet!H204</f>
        <v>0</v>
      </c>
    </row>
    <row r="70" spans="1:8" x14ac:dyDescent="0.3">
      <c r="A70" s="90" t="s">
        <v>96</v>
      </c>
      <c r="B70" s="91"/>
      <c r="C70" s="91"/>
      <c r="D70" s="91"/>
      <c r="E70" s="91"/>
      <c r="F70" s="91"/>
      <c r="G70" s="91"/>
      <c r="H70" s="92"/>
    </row>
    <row r="71" spans="1:8" x14ac:dyDescent="0.3">
      <c r="A71" s="93" t="s">
        <v>1</v>
      </c>
      <c r="B71" s="94"/>
      <c r="C71" s="95" t="s">
        <v>6</v>
      </c>
      <c r="D71" s="96"/>
      <c r="E71" s="95" t="s">
        <v>2</v>
      </c>
      <c r="F71" s="96"/>
      <c r="G71" s="95" t="s">
        <v>3</v>
      </c>
      <c r="H71" s="96"/>
    </row>
    <row r="72" spans="1:8" x14ac:dyDescent="0.3">
      <c r="A72" s="63" t="s">
        <v>4</v>
      </c>
      <c r="B72" s="72" t="s">
        <v>5</v>
      </c>
      <c r="C72" s="73" t="s">
        <v>4</v>
      </c>
      <c r="D72" s="72" t="s">
        <v>5</v>
      </c>
      <c r="E72" s="73" t="s">
        <v>4</v>
      </c>
      <c r="F72" s="73" t="s">
        <v>5</v>
      </c>
      <c r="G72" s="73" t="s">
        <v>4</v>
      </c>
      <c r="H72" s="73" t="s">
        <v>5</v>
      </c>
    </row>
    <row r="73" spans="1:8" x14ac:dyDescent="0.3">
      <c r="A73" s="64">
        <f>EPF_Bal_sheet!A221</f>
        <v>0</v>
      </c>
      <c r="B73" s="64">
        <f>EPF_Bal_sheet!B221</f>
        <v>0</v>
      </c>
      <c r="C73" s="64">
        <f>EPF_Bal_sheet!C221</f>
        <v>0</v>
      </c>
      <c r="D73" s="64">
        <f>EPF_Bal_sheet!D221</f>
        <v>0</v>
      </c>
      <c r="E73" s="64">
        <f>EPF_Bal_sheet!E221</f>
        <v>0</v>
      </c>
      <c r="F73" s="64">
        <f>EPF_Bal_sheet!F221</f>
        <v>0</v>
      </c>
      <c r="G73" s="64">
        <f>EPF_Bal_sheet!G221</f>
        <v>0</v>
      </c>
      <c r="H73" s="64">
        <f>EPF_Bal_sheet!H221</f>
        <v>0</v>
      </c>
    </row>
    <row r="75" spans="1:8" x14ac:dyDescent="0.3">
      <c r="A75" s="90" t="s">
        <v>97</v>
      </c>
      <c r="B75" s="91"/>
      <c r="C75" s="91"/>
      <c r="D75" s="91"/>
      <c r="E75" s="91"/>
      <c r="F75" s="91"/>
      <c r="G75" s="91"/>
      <c r="H75" s="92"/>
    </row>
    <row r="76" spans="1:8" x14ac:dyDescent="0.3">
      <c r="A76" s="93" t="s">
        <v>1</v>
      </c>
      <c r="B76" s="94"/>
      <c r="C76" s="95" t="s">
        <v>6</v>
      </c>
      <c r="D76" s="96"/>
      <c r="E76" s="95" t="s">
        <v>2</v>
      </c>
      <c r="F76" s="96"/>
      <c r="G76" s="95" t="s">
        <v>3</v>
      </c>
      <c r="H76" s="96"/>
    </row>
    <row r="77" spans="1:8" x14ac:dyDescent="0.3">
      <c r="A77" s="63" t="s">
        <v>4</v>
      </c>
      <c r="B77" s="72" t="s">
        <v>5</v>
      </c>
      <c r="C77" s="73" t="s">
        <v>4</v>
      </c>
      <c r="D77" s="72" t="s">
        <v>5</v>
      </c>
      <c r="E77" s="73" t="s">
        <v>4</v>
      </c>
      <c r="F77" s="73" t="s">
        <v>5</v>
      </c>
      <c r="G77" s="73" t="s">
        <v>4</v>
      </c>
      <c r="H77" s="73" t="s">
        <v>5</v>
      </c>
    </row>
    <row r="78" spans="1:8" x14ac:dyDescent="0.3">
      <c r="A78" s="64">
        <f>EPF_Bal_sheet!A238</f>
        <v>0</v>
      </c>
      <c r="B78" s="64">
        <f>EPF_Bal_sheet!B238</f>
        <v>0</v>
      </c>
      <c r="C78" s="64">
        <f>EPF_Bal_sheet!C238</f>
        <v>0</v>
      </c>
      <c r="D78" s="64">
        <f>EPF_Bal_sheet!D238</f>
        <v>0</v>
      </c>
      <c r="E78" s="64">
        <f>EPF_Bal_sheet!E238</f>
        <v>0</v>
      </c>
      <c r="F78" s="64">
        <f>EPF_Bal_sheet!F238</f>
        <v>0</v>
      </c>
      <c r="G78" s="64">
        <f>EPF_Bal_sheet!G238</f>
        <v>0</v>
      </c>
      <c r="H78" s="64">
        <f>EPF_Bal_sheet!H238</f>
        <v>0</v>
      </c>
    </row>
    <row r="80" spans="1:8" x14ac:dyDescent="0.3">
      <c r="A80" s="90" t="s">
        <v>98</v>
      </c>
      <c r="B80" s="91"/>
      <c r="C80" s="91"/>
      <c r="D80" s="91"/>
      <c r="E80" s="91"/>
      <c r="F80" s="91"/>
      <c r="G80" s="91"/>
      <c r="H80" s="92"/>
    </row>
    <row r="81" spans="1:8" x14ac:dyDescent="0.3">
      <c r="A81" s="93" t="s">
        <v>1</v>
      </c>
      <c r="B81" s="94"/>
      <c r="C81" s="95" t="s">
        <v>6</v>
      </c>
      <c r="D81" s="96"/>
      <c r="E81" s="95" t="s">
        <v>2</v>
      </c>
      <c r="F81" s="96"/>
      <c r="G81" s="95" t="s">
        <v>3</v>
      </c>
      <c r="H81" s="96"/>
    </row>
    <row r="82" spans="1:8" x14ac:dyDescent="0.3">
      <c r="A82" s="63" t="s">
        <v>4</v>
      </c>
      <c r="B82" s="72" t="s">
        <v>5</v>
      </c>
      <c r="C82" s="73" t="s">
        <v>4</v>
      </c>
      <c r="D82" s="72" t="s">
        <v>5</v>
      </c>
      <c r="E82" s="73" t="s">
        <v>4</v>
      </c>
      <c r="F82" s="73" t="s">
        <v>5</v>
      </c>
      <c r="G82" s="73" t="s">
        <v>4</v>
      </c>
      <c r="H82" s="73" t="s">
        <v>5</v>
      </c>
    </row>
    <row r="83" spans="1:8" x14ac:dyDescent="0.3">
      <c r="A83" s="64">
        <f>EPF_Bal_sheet!A255</f>
        <v>0</v>
      </c>
      <c r="B83" s="64">
        <f>EPF_Bal_sheet!B255</f>
        <v>0</v>
      </c>
      <c r="C83" s="64">
        <f>EPF_Bal_sheet!C255</f>
        <v>0</v>
      </c>
      <c r="D83" s="64">
        <f>EPF_Bal_sheet!D255</f>
        <v>0</v>
      </c>
      <c r="E83" s="64">
        <f>EPF_Bal_sheet!E255</f>
        <v>0</v>
      </c>
      <c r="F83" s="64">
        <f>EPF_Bal_sheet!F255</f>
        <v>0</v>
      </c>
      <c r="G83" s="64">
        <f>EPF_Bal_sheet!G255</f>
        <v>0</v>
      </c>
      <c r="H83" s="64">
        <f>EPF_Bal_sheet!H255</f>
        <v>0</v>
      </c>
    </row>
    <row r="85" spans="1:8" x14ac:dyDescent="0.3">
      <c r="A85" s="99" t="s">
        <v>99</v>
      </c>
      <c r="B85" s="99"/>
      <c r="C85" s="99"/>
      <c r="D85" s="99"/>
      <c r="E85" s="99"/>
      <c r="F85" s="99"/>
      <c r="G85" s="99"/>
      <c r="H85" s="99"/>
    </row>
    <row r="86" spans="1:8" x14ac:dyDescent="0.3">
      <c r="A86" s="97" t="s">
        <v>1</v>
      </c>
      <c r="B86" s="97"/>
      <c r="C86" s="98" t="s">
        <v>6</v>
      </c>
      <c r="D86" s="98"/>
      <c r="E86" s="98" t="s">
        <v>2</v>
      </c>
      <c r="F86" s="98"/>
      <c r="G86" s="98" t="s">
        <v>3</v>
      </c>
      <c r="H86" s="98"/>
    </row>
    <row r="87" spans="1:8" x14ac:dyDescent="0.3">
      <c r="A87" s="63" t="s">
        <v>4</v>
      </c>
      <c r="B87" s="72" t="s">
        <v>5</v>
      </c>
      <c r="C87" s="73" t="s">
        <v>4</v>
      </c>
      <c r="D87" s="72" t="s">
        <v>5</v>
      </c>
      <c r="E87" s="73" t="s">
        <v>4</v>
      </c>
      <c r="F87" s="73" t="s">
        <v>5</v>
      </c>
      <c r="G87" s="73" t="s">
        <v>4</v>
      </c>
      <c r="H87" s="73" t="s">
        <v>5</v>
      </c>
    </row>
    <row r="88" spans="1:8" x14ac:dyDescent="0.3">
      <c r="A88" s="64">
        <f>EPF_Bal_sheet!A272</f>
        <v>0</v>
      </c>
      <c r="B88" s="64">
        <f>EPF_Bal_sheet!B272</f>
        <v>0</v>
      </c>
      <c r="C88" s="64">
        <f>EPF_Bal_sheet!C272</f>
        <v>0</v>
      </c>
      <c r="D88" s="64">
        <f>EPF_Bal_sheet!D272</f>
        <v>0</v>
      </c>
      <c r="E88" s="64">
        <f>EPF_Bal_sheet!E272</f>
        <v>0</v>
      </c>
      <c r="F88" s="64">
        <f>EPF_Bal_sheet!F272</f>
        <v>0</v>
      </c>
      <c r="G88" s="64">
        <f>EPF_Bal_sheet!G272</f>
        <v>0</v>
      </c>
      <c r="H88" s="64">
        <f>EPF_Bal_sheet!H272</f>
        <v>0</v>
      </c>
    </row>
    <row r="90" spans="1:8" x14ac:dyDescent="0.3">
      <c r="A90" s="99" t="s">
        <v>100</v>
      </c>
      <c r="B90" s="99"/>
      <c r="C90" s="99"/>
      <c r="D90" s="99"/>
      <c r="E90" s="99"/>
      <c r="F90" s="99"/>
      <c r="G90" s="99"/>
      <c r="H90" s="99"/>
    </row>
    <row r="91" spans="1:8" x14ac:dyDescent="0.3">
      <c r="A91" s="97" t="s">
        <v>1</v>
      </c>
      <c r="B91" s="97"/>
      <c r="C91" s="98" t="s">
        <v>6</v>
      </c>
      <c r="D91" s="98"/>
      <c r="E91" s="98" t="s">
        <v>2</v>
      </c>
      <c r="F91" s="98"/>
      <c r="G91" s="98" t="s">
        <v>3</v>
      </c>
      <c r="H91" s="98"/>
    </row>
    <row r="92" spans="1:8" x14ac:dyDescent="0.3">
      <c r="A92" s="63" t="s">
        <v>4</v>
      </c>
      <c r="B92" s="72" t="s">
        <v>5</v>
      </c>
      <c r="C92" s="73" t="s">
        <v>4</v>
      </c>
      <c r="D92" s="72" t="s">
        <v>5</v>
      </c>
      <c r="E92" s="73" t="s">
        <v>4</v>
      </c>
      <c r="F92" s="73" t="s">
        <v>5</v>
      </c>
      <c r="G92" s="73" t="s">
        <v>4</v>
      </c>
      <c r="H92" s="73" t="s">
        <v>5</v>
      </c>
    </row>
    <row r="93" spans="1:8" x14ac:dyDescent="0.3">
      <c r="A93" s="64">
        <f>EPF_Bal_sheet!A289</f>
        <v>0</v>
      </c>
      <c r="B93" s="64">
        <f>EPF_Bal_sheet!B289</f>
        <v>0</v>
      </c>
      <c r="C93" s="64">
        <f>EPF_Bal_sheet!C289</f>
        <v>0</v>
      </c>
      <c r="D93" s="64">
        <f>EPF_Bal_sheet!D289</f>
        <v>0</v>
      </c>
      <c r="E93" s="64">
        <f>EPF_Bal_sheet!E289</f>
        <v>0</v>
      </c>
      <c r="F93" s="64">
        <f>EPF_Bal_sheet!F289</f>
        <v>0</v>
      </c>
      <c r="G93" s="64">
        <f>EPF_Bal_sheet!G289</f>
        <v>0</v>
      </c>
      <c r="H93" s="64">
        <f>EPF_Bal_sheet!H289</f>
        <v>0</v>
      </c>
    </row>
    <row r="95" spans="1:8" x14ac:dyDescent="0.3">
      <c r="A95" s="99" t="s">
        <v>101</v>
      </c>
      <c r="B95" s="99"/>
      <c r="C95" s="99"/>
      <c r="D95" s="99"/>
      <c r="E95" s="99"/>
      <c r="F95" s="99"/>
      <c r="G95" s="99"/>
      <c r="H95" s="99"/>
    </row>
    <row r="96" spans="1:8" x14ac:dyDescent="0.3">
      <c r="A96" s="97" t="s">
        <v>1</v>
      </c>
      <c r="B96" s="97"/>
      <c r="C96" s="98" t="s">
        <v>6</v>
      </c>
      <c r="D96" s="98"/>
      <c r="E96" s="98" t="s">
        <v>2</v>
      </c>
      <c r="F96" s="98"/>
      <c r="G96" s="98" t="s">
        <v>3</v>
      </c>
      <c r="H96" s="98"/>
    </row>
    <row r="97" spans="1:8" x14ac:dyDescent="0.3">
      <c r="A97" s="63" t="s">
        <v>4</v>
      </c>
      <c r="B97" s="72" t="s">
        <v>5</v>
      </c>
      <c r="C97" s="73" t="s">
        <v>4</v>
      </c>
      <c r="D97" s="72" t="s">
        <v>5</v>
      </c>
      <c r="E97" s="73" t="s">
        <v>4</v>
      </c>
      <c r="F97" s="73" t="s">
        <v>5</v>
      </c>
      <c r="G97" s="73" t="s">
        <v>4</v>
      </c>
      <c r="H97" s="73" t="s">
        <v>5</v>
      </c>
    </row>
    <row r="98" spans="1:8" x14ac:dyDescent="0.3">
      <c r="A98" s="64">
        <f>EPF_Bal_sheet!A306</f>
        <v>0</v>
      </c>
      <c r="B98" s="64">
        <f>EPF_Bal_sheet!B306</f>
        <v>0</v>
      </c>
      <c r="C98" s="64">
        <f>EPF_Bal_sheet!C306</f>
        <v>0</v>
      </c>
      <c r="D98" s="64">
        <f>EPF_Bal_sheet!D306</f>
        <v>0</v>
      </c>
      <c r="E98" s="64">
        <f>EPF_Bal_sheet!E306</f>
        <v>0</v>
      </c>
      <c r="F98" s="64">
        <f>EPF_Bal_sheet!F306</f>
        <v>0</v>
      </c>
      <c r="G98" s="64">
        <f>EPF_Bal_sheet!G306</f>
        <v>0</v>
      </c>
      <c r="H98" s="64">
        <f>EPF_Bal_sheet!H306</f>
        <v>0</v>
      </c>
    </row>
    <row r="99" spans="1:8" x14ac:dyDescent="0.3">
      <c r="A99" s="99" t="s">
        <v>102</v>
      </c>
      <c r="B99" s="99"/>
      <c r="C99" s="99"/>
      <c r="D99" s="99"/>
      <c r="E99" s="99"/>
      <c r="F99" s="99"/>
      <c r="G99" s="99"/>
      <c r="H99" s="99"/>
    </row>
    <row r="101" spans="1:8" x14ac:dyDescent="0.3">
      <c r="A101" s="100" t="s">
        <v>104</v>
      </c>
      <c r="B101" s="100"/>
      <c r="C101" s="100"/>
      <c r="D101" s="100"/>
      <c r="E101" s="75">
        <f>G98</f>
        <v>0</v>
      </c>
      <c r="F101" s="74"/>
      <c r="G101" s="74"/>
      <c r="H101" s="74"/>
    </row>
    <row r="102" spans="1:8" x14ac:dyDescent="0.3">
      <c r="A102" s="100" t="s">
        <v>103</v>
      </c>
      <c r="B102" s="100"/>
      <c r="C102" s="100"/>
      <c r="D102" s="100"/>
      <c r="E102" s="75">
        <f>H98</f>
        <v>0</v>
      </c>
      <c r="F102" s="74"/>
      <c r="G102" s="74"/>
      <c r="H102" s="74"/>
    </row>
    <row r="103" spans="1:8" x14ac:dyDescent="0.3">
      <c r="A103" s="100" t="s">
        <v>105</v>
      </c>
      <c r="B103" s="100"/>
      <c r="C103" s="100"/>
      <c r="D103" s="100"/>
      <c r="E103" s="75">
        <f>E101+E102</f>
        <v>0</v>
      </c>
      <c r="F103" s="74"/>
      <c r="G103" s="74"/>
      <c r="H103" s="74"/>
    </row>
    <row r="105" spans="1:8" x14ac:dyDescent="0.3">
      <c r="A105" s="56" t="s">
        <v>79</v>
      </c>
    </row>
    <row r="106" spans="1:8" x14ac:dyDescent="0.3">
      <c r="A106" s="56" t="s">
        <v>80</v>
      </c>
    </row>
  </sheetData>
  <mergeCells count="95">
    <mergeCell ref="A101:D101"/>
    <mergeCell ref="A102:D102"/>
    <mergeCell ref="A103:D103"/>
    <mergeCell ref="A96:B96"/>
    <mergeCell ref="C96:D96"/>
    <mergeCell ref="E96:F96"/>
    <mergeCell ref="G96:H96"/>
    <mergeCell ref="A99:H99"/>
    <mergeCell ref="A90:H90"/>
    <mergeCell ref="A91:B91"/>
    <mergeCell ref="C91:D91"/>
    <mergeCell ref="E91:F91"/>
    <mergeCell ref="G91:H91"/>
    <mergeCell ref="A95:H95"/>
    <mergeCell ref="A86:B86"/>
    <mergeCell ref="C86:D86"/>
    <mergeCell ref="E86:F86"/>
    <mergeCell ref="G86:H86"/>
    <mergeCell ref="A75:H75"/>
    <mergeCell ref="A76:B76"/>
    <mergeCell ref="C76:D76"/>
    <mergeCell ref="E76:F76"/>
    <mergeCell ref="G76:H76"/>
    <mergeCell ref="A80:H80"/>
    <mergeCell ref="A81:B81"/>
    <mergeCell ref="C81:D81"/>
    <mergeCell ref="E81:F81"/>
    <mergeCell ref="G81:H81"/>
    <mergeCell ref="A85:H85"/>
    <mergeCell ref="A71:B71"/>
    <mergeCell ref="C71:D71"/>
    <mergeCell ref="E71:F71"/>
    <mergeCell ref="G71:H71"/>
    <mergeCell ref="A60:H60"/>
    <mergeCell ref="A61:B61"/>
    <mergeCell ref="C61:D61"/>
    <mergeCell ref="E61:F61"/>
    <mergeCell ref="G61:H61"/>
    <mergeCell ref="A65:H65"/>
    <mergeCell ref="A66:B66"/>
    <mergeCell ref="C66:D66"/>
    <mergeCell ref="E66:F66"/>
    <mergeCell ref="G66:H66"/>
    <mergeCell ref="A70:H70"/>
    <mergeCell ref="A56:B56"/>
    <mergeCell ref="C56:D56"/>
    <mergeCell ref="E56:F56"/>
    <mergeCell ref="G56:H56"/>
    <mergeCell ref="A45:H45"/>
    <mergeCell ref="A46:B46"/>
    <mergeCell ref="C46:D46"/>
    <mergeCell ref="E46:F46"/>
    <mergeCell ref="G46:H46"/>
    <mergeCell ref="A50:H50"/>
    <mergeCell ref="A51:B51"/>
    <mergeCell ref="C51:D51"/>
    <mergeCell ref="E51:F51"/>
    <mergeCell ref="G51:H51"/>
    <mergeCell ref="A55:H55"/>
    <mergeCell ref="A41:B41"/>
    <mergeCell ref="C41:D41"/>
    <mergeCell ref="E41:F41"/>
    <mergeCell ref="G41:H41"/>
    <mergeCell ref="A30:H30"/>
    <mergeCell ref="A31:B31"/>
    <mergeCell ref="C31:D31"/>
    <mergeCell ref="E31:F31"/>
    <mergeCell ref="G31:H31"/>
    <mergeCell ref="A35:H35"/>
    <mergeCell ref="A36:B36"/>
    <mergeCell ref="C36:D36"/>
    <mergeCell ref="E36:F36"/>
    <mergeCell ref="G36:H36"/>
    <mergeCell ref="A40:H40"/>
    <mergeCell ref="A26:B26"/>
    <mergeCell ref="C26:D26"/>
    <mergeCell ref="E26:F26"/>
    <mergeCell ref="G26:H26"/>
    <mergeCell ref="A15:H15"/>
    <mergeCell ref="A16:B16"/>
    <mergeCell ref="C16:D16"/>
    <mergeCell ref="E16:F16"/>
    <mergeCell ref="G16:H16"/>
    <mergeCell ref="A20:H20"/>
    <mergeCell ref="A21:B21"/>
    <mergeCell ref="C21:D21"/>
    <mergeCell ref="E21:F21"/>
    <mergeCell ref="G21:H21"/>
    <mergeCell ref="A25:H25"/>
    <mergeCell ref="A1:H1"/>
    <mergeCell ref="A10:H10"/>
    <mergeCell ref="A11:B11"/>
    <mergeCell ref="C11:D11"/>
    <mergeCell ref="E11:F11"/>
    <mergeCell ref="G11:H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2.75" x14ac:dyDescent="0.2"/>
  <cols>
    <col min="1" max="2" width="10.140625" bestFit="1" customWidth="1"/>
    <col min="3" max="3" width="27.7109375" bestFit="1" customWidth="1"/>
    <col min="4" max="4" width="9.42578125" bestFit="1" customWidth="1"/>
    <col min="5" max="5" width="2" bestFit="1" customWidth="1"/>
  </cols>
  <sheetData>
    <row r="1" spans="1:8" x14ac:dyDescent="0.2">
      <c r="A1">
        <v>42014</v>
      </c>
      <c r="B1" s="50">
        <v>6613</v>
      </c>
      <c r="C1" s="50">
        <v>6072</v>
      </c>
      <c r="D1">
        <v>541</v>
      </c>
    </row>
    <row r="2" spans="1:8" x14ac:dyDescent="0.2">
      <c r="A2" s="51">
        <v>41729</v>
      </c>
      <c r="B2">
        <v>0</v>
      </c>
      <c r="C2">
        <v>0</v>
      </c>
      <c r="D2">
        <v>0</v>
      </c>
    </row>
    <row r="3" spans="1:8" x14ac:dyDescent="0.2">
      <c r="A3">
        <v>52014</v>
      </c>
      <c r="B3" s="50">
        <v>6540</v>
      </c>
      <c r="C3" s="50">
        <v>5999</v>
      </c>
      <c r="D3">
        <v>541</v>
      </c>
    </row>
    <row r="4" spans="1:8" x14ac:dyDescent="0.2">
      <c r="A4">
        <v>62014</v>
      </c>
      <c r="B4" s="50">
        <v>6540</v>
      </c>
      <c r="C4" s="50">
        <v>5999</v>
      </c>
      <c r="D4">
        <v>541</v>
      </c>
    </row>
    <row r="5" spans="1:8" x14ac:dyDescent="0.2">
      <c r="A5" t="s">
        <v>77</v>
      </c>
      <c r="B5" s="50">
        <v>425445</v>
      </c>
      <c r="C5" s="50">
        <v>365893</v>
      </c>
      <c r="D5">
        <v>0</v>
      </c>
    </row>
    <row r="6" spans="1:8" x14ac:dyDescent="0.2">
      <c r="A6">
        <v>82014</v>
      </c>
      <c r="B6" s="50">
        <v>6641</v>
      </c>
      <c r="C6" s="50">
        <v>6100</v>
      </c>
      <c r="D6">
        <v>541</v>
      </c>
    </row>
    <row r="7" spans="1:8" x14ac:dyDescent="0.2">
      <c r="A7">
        <v>92014</v>
      </c>
      <c r="B7" s="50">
        <v>6641</v>
      </c>
      <c r="C7" s="50">
        <v>6100</v>
      </c>
      <c r="D7">
        <v>541</v>
      </c>
    </row>
    <row r="8" spans="1:8" x14ac:dyDescent="0.2">
      <c r="A8">
        <v>102014</v>
      </c>
      <c r="B8" s="50">
        <v>6641</v>
      </c>
      <c r="C8" s="50">
        <v>5391</v>
      </c>
      <c r="D8" s="50">
        <v>1250</v>
      </c>
    </row>
    <row r="9" spans="1:8" x14ac:dyDescent="0.2">
      <c r="A9">
        <v>112014</v>
      </c>
      <c r="B9" s="50">
        <v>6877</v>
      </c>
      <c r="C9" s="50">
        <v>5627</v>
      </c>
      <c r="D9" s="50">
        <v>1250</v>
      </c>
    </row>
    <row r="10" spans="1:8" x14ac:dyDescent="0.2">
      <c r="A10">
        <v>122014</v>
      </c>
      <c r="B10" s="50">
        <v>6877</v>
      </c>
      <c r="C10" s="50">
        <v>5627</v>
      </c>
      <c r="D10" s="50">
        <v>1250</v>
      </c>
    </row>
    <row r="11" spans="1:8" x14ac:dyDescent="0.2">
      <c r="A11">
        <v>12015</v>
      </c>
      <c r="B11" s="50">
        <v>6877</v>
      </c>
      <c r="C11" s="50">
        <v>5627</v>
      </c>
      <c r="D11" s="50">
        <v>1250</v>
      </c>
    </row>
    <row r="12" spans="1:8" x14ac:dyDescent="0.2">
      <c r="A12">
        <v>22015</v>
      </c>
      <c r="B12" s="50">
        <v>6954</v>
      </c>
      <c r="C12" s="50">
        <v>5704</v>
      </c>
      <c r="D12" s="50">
        <v>1250</v>
      </c>
    </row>
    <row r="13" spans="1:8" x14ac:dyDescent="0.2">
      <c r="A13">
        <v>32015</v>
      </c>
      <c r="B13" s="50">
        <v>6954</v>
      </c>
      <c r="C13" s="50">
        <v>5704</v>
      </c>
      <c r="D13" s="50">
        <v>1250</v>
      </c>
    </row>
    <row r="14" spans="1:8" x14ac:dyDescent="0.2">
      <c r="A14" t="s">
        <v>78</v>
      </c>
      <c r="B14" s="50">
        <v>9307</v>
      </c>
      <c r="C14" s="50">
        <v>8004</v>
      </c>
      <c r="D14">
        <v>0</v>
      </c>
    </row>
    <row r="15" spans="1:8" x14ac:dyDescent="0.2">
      <c r="A15" s="51">
        <v>42094</v>
      </c>
      <c r="B15" s="50">
        <v>30730</v>
      </c>
      <c r="C15" s="50">
        <v>26516</v>
      </c>
      <c r="D15">
        <v>0</v>
      </c>
      <c r="G15">
        <f>((B1*12+B3*11+B4*10+B6*8+B7*7+B8*6+B9*5+B10*4+B11*3+B12*2+B13*1)*(8.75/1200))</f>
        <v>3350.8343749999999</v>
      </c>
      <c r="H15">
        <f>((C1*12+C3*11+C4*10+C6*8+C7*7+C8*6+C9*5+C10*4+C11*3+C12*2+C13*1)*(8.75/1200))</f>
        <v>2970.078125</v>
      </c>
    </row>
    <row r="16" spans="1:8" x14ac:dyDescent="0.2">
      <c r="G16" s="50">
        <f>B15-G15</f>
        <v>27379.165625000001</v>
      </c>
      <c r="H16" s="50">
        <f>C15-H15</f>
        <v>23545.921875</v>
      </c>
    </row>
    <row r="17" spans="7:8" x14ac:dyDescent="0.2">
      <c r="G17">
        <f>(G16*1200)/(B5*8.75)</f>
        <v>8.8257166026160849</v>
      </c>
      <c r="H17">
        <f>(H16*1200)/(C5*8.75)</f>
        <v>8.8254079744624789</v>
      </c>
    </row>
    <row r="18" spans="7:8" x14ac:dyDescent="0.2">
      <c r="G18">
        <f>30*0.825</f>
        <v>24.75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Data_Sheet</vt:lpstr>
      <vt:lpstr>EPF_Bal_sheet</vt:lpstr>
      <vt:lpstr>epf</vt:lpstr>
      <vt:lpstr>Sheet1</vt:lpstr>
      <vt:lpstr>Sheet1!New_Text_Document</vt:lpstr>
    </vt:vector>
  </TitlesOfParts>
  <Company>BSNL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Niceeeee</dc:creator>
  <cp:lastModifiedBy>AMIT</cp:lastModifiedBy>
  <cp:lastPrinted>2008-01-09T02:05:58Z</cp:lastPrinted>
  <dcterms:created xsi:type="dcterms:W3CDTF">2008-01-03T16:51:59Z</dcterms:created>
  <dcterms:modified xsi:type="dcterms:W3CDTF">2017-09-13T03:54:51Z</dcterms:modified>
</cp:coreProperties>
</file>